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0.ARCHIVO GESTIÓN PRESUPUESTO\28. Camara Representantes\9. Vigencias Futuras 2023-2024\"/>
    </mc:Choice>
  </mc:AlternateContent>
  <xr:revisionPtr revIDLastSave="0" documentId="13_ncr:1_{13C84316-78C7-4B68-8490-2A92637A168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VF 2023" sheetId="1" r:id="rId1"/>
    <sheet name="Base" sheetId="4" state="hidden" r:id="rId2"/>
    <sheet name="Hoja1" sheetId="3" state="hidden" r:id="rId3"/>
    <sheet name="Resumen" sheetId="2" state="hidden" r:id="rId4"/>
  </sheets>
  <definedNames>
    <definedName name="_xlnm._FilterDatabase" localSheetId="1" hidden="1">Base!$A$2:$O$30</definedName>
    <definedName name="_xlnm._FilterDatabase" localSheetId="0" hidden="1">'VF 2023'!$A$2:$I$30</definedName>
  </definedNames>
  <calcPr calcId="191029"/>
  <pivotCaches>
    <pivotCache cacheId="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2" i="4" l="1"/>
  <c r="Q32" i="4"/>
  <c r="P32" i="4"/>
  <c r="P33" i="4" s="1"/>
  <c r="O32" i="4"/>
  <c r="N32" i="4"/>
  <c r="R30" i="4"/>
  <c r="Q30" i="4"/>
  <c r="P30" i="4"/>
  <c r="O30" i="4"/>
  <c r="N30" i="4"/>
  <c r="S30" i="4" s="1"/>
  <c r="M30" i="4"/>
  <c r="L30" i="4"/>
  <c r="K30" i="4"/>
  <c r="S29" i="4"/>
  <c r="S28" i="4"/>
  <c r="S27" i="4"/>
  <c r="S26" i="4"/>
  <c r="S25" i="4"/>
  <c r="S24" i="4"/>
  <c r="S23" i="4"/>
  <c r="S22" i="4"/>
  <c r="S21" i="4"/>
  <c r="S20" i="4"/>
  <c r="C20" i="4"/>
  <c r="S19" i="4"/>
  <c r="C19" i="4"/>
  <c r="C30" i="4" s="1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S3" i="4"/>
  <c r="G30" i="1"/>
  <c r="D9" i="3" l="1"/>
  <c r="M3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4" i="1"/>
  <c r="L30" i="1" l="1"/>
  <c r="K30" i="1"/>
  <c r="H30" i="1"/>
  <c r="J30" i="1"/>
  <c r="I30" i="1"/>
  <c r="M30" i="1" l="1"/>
  <c r="E30" i="1"/>
  <c r="F30" i="1"/>
  <c r="I42" i="2"/>
</calcChain>
</file>

<file path=xl/sharedStrings.xml><?xml version="1.0" encoding="utf-8"?>
<sst xmlns="http://schemas.openxmlformats.org/spreadsheetml/2006/main" count="552" uniqueCount="156">
  <si>
    <t>Numero Autorizacion VF</t>
  </si>
  <si>
    <t>Fecha Documento Soporte</t>
  </si>
  <si>
    <t>Documento Soporte</t>
  </si>
  <si>
    <t>Numero Documento Soporte</t>
  </si>
  <si>
    <t>Numero Doc Identidad</t>
  </si>
  <si>
    <t>Nombre</t>
  </si>
  <si>
    <t>Rubro Presupuestal</t>
  </si>
  <si>
    <t>Objeto Compromiso</t>
  </si>
  <si>
    <t>2023-11-28 00:00:00</t>
  </si>
  <si>
    <t>56323</t>
  </si>
  <si>
    <t>2024</t>
  </si>
  <si>
    <t>CONTRATO DE PRESTACION DE SERVICIOS</t>
  </si>
  <si>
    <t>416-2023-UBPD</t>
  </si>
  <si>
    <t>860011268</t>
  </si>
  <si>
    <t>AMCOVIT   LTDA</t>
  </si>
  <si>
    <t>C-4499-1000-1</t>
  </si>
  <si>
    <t>FORTALECIMIENTO DE LA UNIDAD DE BUSQUEDA DE PERSONAS DADAS POR DESAPARECIDAS  NACIONAL</t>
  </si>
  <si>
    <t>SAF Vigencia Futura 2024 Prestar los servicios de vigilancia y seguridad privada para las sedes de la Unidad de Búsqueda de Personas dadas por desaparecidas en el contexto y en razón del conflicto armado - UBPD a nivel nacional.</t>
  </si>
  <si>
    <t>34223</t>
  </si>
  <si>
    <t>A-02</t>
  </si>
  <si>
    <t>ADQUISICIÓN DE BIENES  Y SERVICIOS</t>
  </si>
  <si>
    <t>2023-12-01 00:00:00</t>
  </si>
  <si>
    <t>ORDEN DE COMPRA</t>
  </si>
  <si>
    <t>900240753</t>
  </si>
  <si>
    <t>INTERNEGOCIOS S.A.S</t>
  </si>
  <si>
    <t>SAF VF Prestación del servicio integral de aseo y cafetería para las Sedes Territoriales y satélites de la Unidad de Búsqueda de Personas dadas por desaparecidas -UBPD, de conformidad con lo dispuesto en el Acuerdo Marco de Precios No. CCE-126-2023 A</t>
  </si>
  <si>
    <t>860518600</t>
  </si>
  <si>
    <t>ASECOLBAS LIMITADA</t>
  </si>
  <si>
    <t>SAF VF 2024 Prestación del servicio integral de aseo y cafetería para lasSedes Territoriales y satélites de la Unidad de Búsqueda de Personas dadaspor desaparecidas -UBPD, de conformidad con lo dispuesto en el AcuerdoMarco de Precios No. CCE-126-2</t>
  </si>
  <si>
    <t>2023-12-04 00:00:00</t>
  </si>
  <si>
    <t>901677422</t>
  </si>
  <si>
    <t>UNION TEMPORAL ASEO COLOMBIA AM P4</t>
  </si>
  <si>
    <t>901676927</t>
  </si>
  <si>
    <t>UNION TEMPORAL ASEAMOS 2022 ACUERDO 4</t>
  </si>
  <si>
    <t>901677370</t>
  </si>
  <si>
    <t>UNION TEMPORAL SERTOP</t>
  </si>
  <si>
    <t>901676833</t>
  </si>
  <si>
    <t>UNION TEMPORAL ECOLIMPIEZA 4G</t>
  </si>
  <si>
    <t>901676835</t>
  </si>
  <si>
    <t>UNIÓN TEMPORAL EMINSER - SOLOASEO 2023</t>
  </si>
  <si>
    <t>900120053</t>
  </si>
  <si>
    <t>SERVICIO INTEGRAL TALENTOS LTDA.</t>
  </si>
  <si>
    <t>901680086</t>
  </si>
  <si>
    <t>UNION TEMPORAL LADOINSA 2022</t>
  </si>
  <si>
    <t>SAF VF Prestación del servicio integral de aseo y cafetería para las dependencias que conforman el Nivel Central de la Unidad de Búsqueda de Personas dadas por desaparecidas -UBPD, de conformidad con lo dispuesto en el Acuerdo Marco de Precios No. CC</t>
  </si>
  <si>
    <t>2023-12-05 00:00:00</t>
  </si>
  <si>
    <t>56523</t>
  </si>
  <si>
    <t>414-2023-UBPD</t>
  </si>
  <si>
    <t>811017879</t>
  </si>
  <si>
    <t>GEOCAPITAL S.A.</t>
  </si>
  <si>
    <t>C-4403-1000-2</t>
  </si>
  <si>
    <t>IMPLEMENTACIÓN DE ACCIONES HUMANITARIAS Y EXTRAJUDICIALES DE BÚSQUEDA DE PERSONAS DADAS POR DESAPARECIDAS EN RAZÓN Y EN CONTEXTO DEL CONFLICTO ARMADO COLOMBIANO NACIONAL</t>
  </si>
  <si>
    <t>SAF-VF-Contrato de comisión las partes establecen las condiciones generales que regirán las relaciones que entre ellas surjan en virtud de los encargos que la entidad estatal confiera a la sbc comisionista compradora, para que esta actuando en nombre</t>
  </si>
  <si>
    <t>SAF-VF-2024-Contrato de comisión las partes establecen las condiciones generales que regirán las relaciones que entre ellas surjan en virtud de los encargos que la entidad estatal confiera a la sbc comisionista compradora, para que esta actuando en n</t>
  </si>
  <si>
    <t>DOUGLAS TRADE SAS</t>
  </si>
  <si>
    <t>SAF VF 2024 prestar el servicio de apoyo logistico necesario para la organizacion y realizacion de eventos y/o actividades que requiera la unidad de busqueda de personas dadas por desaparecidas en el contexto y en razon del conflicto armado - UBPD</t>
  </si>
  <si>
    <t>2023-12-22 00:00:00</t>
  </si>
  <si>
    <t>142323</t>
  </si>
  <si>
    <t>163-2023-UBPD</t>
  </si>
  <si>
    <t>899999115</t>
  </si>
  <si>
    <t>EMPRESA DE TELECOMUNICACIONES DE BOGOTA SA ESP PUDIENDO IDENTIFICARSE PARA TODOS LOS EFECTOS CON LA SIGLA ETB S.A. E.S.P.</t>
  </si>
  <si>
    <t>C-4499-1000-2</t>
  </si>
  <si>
    <t>FORTALECIMIENTO DE LAS CAPACIDADES TECNOLÓGICAS DE LA UNIDAD DE BÚSQUEDA DE PERSONAS DADAS POR DESAPARECIDAS NACIONAL</t>
  </si>
  <si>
    <t>VF OTIC-Prestar los Servicios Integrados de Tecnologías de Información y Comunicaciones (TIC), así como los demás bienes y servicios requeridos para la operación y mejora continua de servicios TIC de la UBPD, en todas sus sedes y lugares en que la en</t>
  </si>
  <si>
    <t>2023-12-26 00:00:00</t>
  </si>
  <si>
    <t>100723</t>
  </si>
  <si>
    <t>149-2023-UBPD</t>
  </si>
  <si>
    <t>900062917</t>
  </si>
  <si>
    <t>SERVICIOS POSTALES NACIONALES S.A.S</t>
  </si>
  <si>
    <t>Prestar el servicio integral de administración de correspondencia para la recolección, recepción, radicación, digitalización, clasificación, organización, imposición, distribución y entrega interna y externa de las comunicaciones oficiales producidas</t>
  </si>
  <si>
    <t>2023-12-28 00:00:00</t>
  </si>
  <si>
    <t>427-2023-UBPD</t>
  </si>
  <si>
    <t>901783278</t>
  </si>
  <si>
    <t>UNIÓN TEMPORAL TSZ - UBPD 2023</t>
  </si>
  <si>
    <t>SAF VF 2024 SAF VF 2024 SERVICIO DE TRANSPORTE PUBLICO ESPECIAL TERRESTRE PARA LA SEDE CENTRAL, LAS SEDES TERRITORIALES Y SATELITES DE LA UBPD  Lote 1 y Lote 2.</t>
  </si>
  <si>
    <t>428-2023-UBPD</t>
  </si>
  <si>
    <t>901784305</t>
  </si>
  <si>
    <t>UNION TEMPORAL TTS  UBPD</t>
  </si>
  <si>
    <t>SAF VF 2024 SERVICIO DE TRANSPORTE PUBLICO ESPECIAL TERRESTRE PARA LA SEDE CENTRAL, LAS SEDES TERRITORIALES Y SATELITES DE LA UBPD  Lote 3 Lote 4 Lote 7 y Lote 10.</t>
  </si>
  <si>
    <t>430-2023-UBPD</t>
  </si>
  <si>
    <t>901783331</t>
  </si>
  <si>
    <t>UNION TEMPORAL UBPD 002-2023</t>
  </si>
  <si>
    <t>SAF VF 2024 SERVICIO DE TRANSPORTE PUBLICO ESPECIAL TERRESTRE PARA LA SEDE CENTRAL, LAS SEDES TERRITORIALES Y SATELITES DE LA UBPD  Lote 8 Lote 9 y Lote 11.</t>
  </si>
  <si>
    <t>157323</t>
  </si>
  <si>
    <t>173-2023-UBPD</t>
  </si>
  <si>
    <t>899999143</t>
  </si>
  <si>
    <t>SERVICIO AEREO  A TERRITORIOS NACIONALES S.A.</t>
  </si>
  <si>
    <t>SAF VF 2024 Prestación del servicio de transporte aéreo de pasajeros en rutas operadas por SATENA y la adquisición de tiquetes aéreos en rutas nacionales e internacionales de otros operadores y demás servicios conexos para atender las necesidades de</t>
  </si>
  <si>
    <t>429-2023-UBPD</t>
  </si>
  <si>
    <t>901783108</t>
  </si>
  <si>
    <t>CONSORCIO TRANSPORTE UBPD23</t>
  </si>
  <si>
    <t>SAF VF 2024 SERVICIO DE TRANSPORTE PUBLICO ESPECIAL TERRESTRE PARA LA SEDE CENTRAL, LAS SEDES TERRITORIALES Y SATELITES DE LA UBPD  Lote 5 y Lote 6.</t>
  </si>
  <si>
    <t>96823</t>
  </si>
  <si>
    <t>Se aprueba Vf para 2024, con el fin de garantizar los servicios de vigilancia y seguridad privada para la sede central de la UBPD, transporte publico especial terrestre y servicio de aseo y cafetería</t>
  </si>
  <si>
    <t>2-2023-042642</t>
  </si>
  <si>
    <t>Se aprueba VF por parte de la DGPPN para Arrendamiento de la Sede Central de la entidad y Suministro de Tiquetes Aéreos.</t>
  </si>
  <si>
    <t>2-2022-047673</t>
  </si>
  <si>
    <t>Sa aprueban vf por la DGPPN para procesos de arriendos, vigilancia, transporte, aseo-cafetería, y apoyo logístico del nivel territorial de la UBPD</t>
  </si>
  <si>
    <t>2-2022-048846</t>
  </si>
  <si>
    <t>Se aprueba VF, para contratar los servicios de Vigilancia y Seguridad Privada, Transporte Público Especial Terrestre, Aseo y Cafetería y Apoyo Logístico, para las sedes territoriales y satelitales de la UBPD.</t>
  </si>
  <si>
    <t>2-2023-050923</t>
  </si>
  <si>
    <t>Se aprueba VF para la contratación de los servicios de apoyo logístico necesarios para la organización y realización de eventos o actividades que requiera la UBPD</t>
  </si>
  <si>
    <t>2-2023-050926</t>
  </si>
  <si>
    <t>Se Autorizan VF para adicionar y prorrogar el contrato en ejecución No. 173-2023-UBPD para la continuidad en la adquisición de tiquetes aéreos para vuelos nacionales e internacionales de la UBPD.</t>
  </si>
  <si>
    <t>2-2023-062405 del 21 nov 2023</t>
  </si>
  <si>
    <t>SE AUTORIZAN 2024 PARA ADICIÓN Y PRORROGA DEL CONTRATO 149-2023-UBPD SUSCRITO CON SERVICIOS POSTALES NACIONALES 472</t>
  </si>
  <si>
    <t>2-2023-063079 del 23 nov 2023</t>
  </si>
  <si>
    <t>Se aprueba VF para adicionar contratos en ejecucion mediante el cual se suplen los componentes y servicios tecnológicos de la UBPD.</t>
  </si>
  <si>
    <t>2-2023-066865</t>
  </si>
  <si>
    <t>Se aprueba vf con el fin de dar continuidad al contrato de tiquetes aereos de la UBPD</t>
  </si>
  <si>
    <t>2-2023-067819</t>
  </si>
  <si>
    <t>Aprobadas en 2022</t>
  </si>
  <si>
    <t>RP 2024</t>
  </si>
  <si>
    <t>Valor RP</t>
  </si>
  <si>
    <t>Total general</t>
  </si>
  <si>
    <t>Valores</t>
  </si>
  <si>
    <t>Total 100723</t>
  </si>
  <si>
    <t>Total 142323</t>
  </si>
  <si>
    <t>Total 157323</t>
  </si>
  <si>
    <t>Total 34223</t>
  </si>
  <si>
    <t>Total 56323</t>
  </si>
  <si>
    <t>Total 56523</t>
  </si>
  <si>
    <t>Total 96823</t>
  </si>
  <si>
    <t>Año Futuro</t>
  </si>
  <si>
    <t>Numero Aut VF</t>
  </si>
  <si>
    <t xml:space="preserve"> Valor RP</t>
  </si>
  <si>
    <t>Valor Comp VF</t>
  </si>
  <si>
    <t xml:space="preserve"> Valor Autorización</t>
  </si>
  <si>
    <t>Pagos 2025</t>
  </si>
  <si>
    <t>Pagos 2024</t>
  </si>
  <si>
    <t>Pagos 2023</t>
  </si>
  <si>
    <t>Pagos Reserv 2025</t>
  </si>
  <si>
    <t>Pagos CxP 2025</t>
  </si>
  <si>
    <t>Total Pagos</t>
  </si>
  <si>
    <t>AUTORIZACION VIGENCIAS FUTURAS 2023</t>
  </si>
  <si>
    <t>1924 - 2024</t>
  </si>
  <si>
    <t>3524 - 3624</t>
  </si>
  <si>
    <t>Totales</t>
  </si>
  <si>
    <t>VIENCIAS FUTURAS APROBADAS 2023</t>
  </si>
  <si>
    <t>Valor Total Comprometido</t>
  </si>
  <si>
    <t>Nombre Rubro Presupuestal (Programa o proyecto asociado)</t>
  </si>
  <si>
    <t>Valor Compromiso VF 2025</t>
  </si>
  <si>
    <t>Valor Compromisos VF 2024</t>
  </si>
  <si>
    <t>Pagos Efectuados 2023</t>
  </si>
  <si>
    <t>Pagos  Efectuados 2024</t>
  </si>
  <si>
    <t>Pagos  Efectuados  2025</t>
  </si>
  <si>
    <t xml:space="preserve">Total Pagos  Efectuados </t>
  </si>
  <si>
    <t>Pagos  Efectuados  Reservas 2025</t>
  </si>
  <si>
    <t>Pagos  Efectuados  Cuenta por Pagar 2025</t>
  </si>
  <si>
    <t>Servicios de vigilancia y seguridad privada para las sedes de la UBPD</t>
  </si>
  <si>
    <t>Servicio integral de aseo y cafetería para las Sedes Territoriales y satélites de la UBPD</t>
  </si>
  <si>
    <t>Servicios de Operador Logístico</t>
  </si>
  <si>
    <t>Servicio integral de administración de correspondencia</t>
  </si>
  <si>
    <t>SERVICIO DE TRANSPORTE PUBLICO ESPECIAL TERRESTRE PARA LA SEDE CENTRAL, LAS SEDES TERRITORIALES Y SATELITES DE LA UBPD  Lote 1 y Lote 2.</t>
  </si>
  <si>
    <t>Objeto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</si>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</sst>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43" formatCode="_-* #,##0.00_-;\-* #,##0.00_-;_-* &quot;-&quot;??_-;_-@_-"/>
  </numFmts>
  <fonts count="8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 Narrow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43" fontId="0" fillId="0" borderId="0" xfId="1" applyFont="1" applyBorder="1"/>
    <xf numFmtId="43" fontId="0" fillId="0" borderId="0" xfId="0" applyNumberFormat="1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5" fillId="0" borderId="0" xfId="0" pivotButton="1" applyFont="1" applyAlignment="1">
      <alignment horizontal="center" vertical="center" wrapText="1"/>
    </xf>
    <xf numFmtId="4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43" fontId="5" fillId="0" borderId="0" xfId="0" applyNumberFormat="1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43" fontId="0" fillId="0" borderId="1" xfId="1" applyFont="1" applyBorder="1"/>
    <xf numFmtId="4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4" fontId="4" fillId="0" borderId="1" xfId="2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43" fontId="0" fillId="0" borderId="1" xfId="0" applyNumberFormat="1" applyBorder="1"/>
    <xf numFmtId="1" fontId="0" fillId="0" borderId="1" xfId="0" applyNumberForma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43" fontId="2" fillId="0" borderId="1" xfId="1" applyFont="1" applyBorder="1"/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13">
    <dxf>
      <font>
        <sz val="11"/>
      </font>
    </dxf>
    <dxf>
      <font>
        <name val="Arial Narrow"/>
        <scheme val="none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/>
    </dxf>
    <dxf>
      <numFmt numFmtId="35" formatCode="_-* #,##0.00_-;\-* #,##0.00_-;_-* &quot;-&quot;??_-;_-@_-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uricio Piracun Pulido" refreshedDate="45707.624712268516" createdVersion="7" refreshedVersion="7" minRefreshableVersion="3" recordCount="29" xr:uid="{A1680D11-9E56-438D-960D-4D5EAAD6E9C8}">
  <cacheSource type="worksheet">
    <worksheetSource ref="A2:M29" sheet="VF 2023"/>
  </cacheSource>
  <cacheFields count="27">
    <cacheField name="Codigo Entidad" numFmtId="0">
      <sharedItems/>
    </cacheField>
    <cacheField name="Nombre Entidad" numFmtId="0">
      <sharedItems/>
    </cacheField>
    <cacheField name="Fecha Registro" numFmtId="0">
      <sharedItems/>
    </cacheField>
    <cacheField name="Numero Compromiso" numFmtId="0">
      <sharedItems/>
    </cacheField>
    <cacheField name="Numero Autorizacion VF" numFmtId="0">
      <sharedItems count="7">
        <s v="56323"/>
        <s v="34223"/>
        <s v="56523"/>
        <s v="142323"/>
        <s v="100723"/>
        <s v="157323"/>
        <s v="96823"/>
      </sharedItems>
    </cacheField>
    <cacheField name="RP 2024" numFmtId="1">
      <sharedItems containsSemiMixedTypes="0" containsString="0" containsNumber="1" containsInteger="1" minValue="824" maxValue="3624" count="29">
        <n v="2124"/>
        <n v="824"/>
        <n v="2724"/>
        <n v="2624"/>
        <n v="1724"/>
        <n v="3224"/>
        <n v="1324"/>
        <n v="2824"/>
        <n v="3024"/>
        <n v="1824"/>
        <n v="1424"/>
        <n v="1624"/>
        <n v="1524"/>
        <n v="2924"/>
        <n v="3124"/>
        <n v="924"/>
        <n v="3524"/>
        <n v="1924"/>
        <n v="2024"/>
        <n v="3624"/>
        <n v="3324"/>
        <n v="1024"/>
        <n v="2324"/>
        <n v="2424"/>
        <n v="1224"/>
        <n v="3424"/>
        <n v="2224"/>
        <n v="1124"/>
        <n v="2524"/>
      </sharedItems>
    </cacheField>
    <cacheField name="Valor RP" numFmtId="0">
      <sharedItems containsSemiMixedTypes="0" containsString="0" containsNumber="1" minValue="345874.43" maxValue="6964179552"/>
    </cacheField>
    <cacheField name="Valor Autorización" numFmtId="0">
      <sharedItems containsString="0" containsBlank="1" containsNumber="1" containsInteger="1" minValue="42073000" maxValue="6986388811"/>
    </cacheField>
    <cacheField name="Aval Fiscal" numFmtId="0">
      <sharedItems/>
    </cacheField>
    <cacheField name="Anno Futuro" numFmtId="0">
      <sharedItems count="1">
        <s v="2024"/>
      </sharedItems>
    </cacheField>
    <cacheField name="Fecha Documento Soporte" numFmtId="0">
      <sharedItems/>
    </cacheField>
    <cacheField name="Tipo Documento Soporte" numFmtId="0">
      <sharedItems/>
    </cacheField>
    <cacheField name="Documento Soporte" numFmtId="0">
      <sharedItems count="2">
        <s v="CONTRATO DE PRESTACION DE SERVICIOS"/>
        <s v="ORDEN DE COMPRA"/>
      </sharedItems>
    </cacheField>
    <cacheField name="Numero Documento Soporte" numFmtId="0">
      <sharedItems/>
    </cacheField>
    <cacheField name="Tipo Doc Identidad" numFmtId="0">
      <sharedItems/>
    </cacheField>
    <cacheField name="Numero Doc Identidad" numFmtId="0">
      <sharedItems/>
    </cacheField>
    <cacheField name="Nombre" numFmtId="0">
      <sharedItems count="19">
        <s v="AMCOVIT   LTDA"/>
        <s v="INTERNEGOCIOS S.A.S"/>
        <s v="ASECOLBAS LIMITADA"/>
        <s v="UNION TEMPORAL ASEO COLOMBIA AM P4"/>
        <s v="UNION TEMPORAL ASEAMOS 2022 ACUERDO 4"/>
        <s v="UNION TEMPORAL SERTOP"/>
        <s v="UNION TEMPORAL ECOLIMPIEZA 4G"/>
        <s v="UNIÓN TEMPORAL EMINSER - SOLOASEO 2023"/>
        <s v="SERVICIO INTEGRAL TALENTOS LTDA."/>
        <s v="UNION TEMPORAL LADOINSA 2022"/>
        <s v="GEOCAPITAL S.A."/>
        <s v="DOUGLAS TRADE SAS"/>
        <s v="EMPRESA DE TELECOMUNICACIONES DE BOGOTA SA ESP PUDIENDO IDENTIFICARSE PARA TODOS LOS EFECTOS CON LA SIGLA ETB S.A. E.S.P."/>
        <s v="SERVICIOS POSTALES NACIONALES S.A.S"/>
        <s v="UNIÓN TEMPORAL TSZ - UBPD 2023"/>
        <s v="UNION TEMPORAL TTS  UBPD"/>
        <s v="UNION TEMPORAL UBPD 002-2023"/>
        <s v="SERVICIO AEREO  A TERRITORIOS NACIONALES S.A."/>
        <s v="CONSORCIO TRANSPORTE UBPD23"/>
      </sharedItems>
    </cacheField>
    <cacheField name="Rubro Presupuestal" numFmtId="0">
      <sharedItems count="4">
        <s v="C-4499-1000-1"/>
        <s v="A-02"/>
        <s v="C-4403-1000-2"/>
        <s v="C-4499-1000-2"/>
      </sharedItems>
    </cacheField>
    <cacheField name="Nombre Rubro Presupuestal" numFmtId="0">
      <sharedItems/>
    </cacheField>
    <cacheField name="Recurso" numFmtId="0">
      <sharedItems/>
    </cacheField>
    <cacheField name="Descripcion Recurso" numFmtId="0">
      <sharedItems/>
    </cacheField>
    <cacheField name="Situacion" numFmtId="44">
      <sharedItems containsNonDate="0" containsString="0" containsBlank="1"/>
    </cacheField>
    <cacheField name="Fuente Financiamiento" numFmtId="0">
      <sharedItems/>
    </cacheField>
    <cacheField name="Valor Inicial" numFmtId="43">
      <sharedItems containsSemiMixedTypes="0" containsString="0" containsNumber="1" minValue="345874.43" maxValue="6964179552.4300003"/>
    </cacheField>
    <cacheField name="Valor Final" numFmtId="43">
      <sharedItems containsSemiMixedTypes="0" containsString="0" containsNumber="1" minValue="345874.43" maxValue="6964179552"/>
    </cacheField>
    <cacheField name="Estado" numFmtId="0">
      <sharedItems/>
    </cacheField>
    <cacheField name="Objeto Compromiso" numFmtId="0">
      <sharedItems count="14">
        <s v="SAF Vigencia Futura 2024 Prestar los servicios de vigilancia y seguridad privada para las sedes de la Unidad de Búsqueda de Personas dadas por desaparecidas en el contexto y en razón del conflicto armado - UBPD a nivel nacional."/>
        <s v="SAF VF Prestación del servicio integral de aseo y cafetería para las Sedes Territoriales y satélites de la Unidad de Búsqueda de Personas dadas por desaparecidas -UBPD, de conformidad con lo dispuesto en el Acuerdo Marco de Precios No. CCE-126-2023 A"/>
        <s v="SAF VF 2024 Prestación del servicio integral de aseo y cafetería para lasSedes Territoriales y satélites de la Unidad de Búsqueda de Personas dadaspor desaparecidas -UBPD, de conformidad con lo dispuesto en el AcuerdoMarco de Precios No. CCE-126-2"/>
        <s v="SAF VF Prestación del servicio integral de aseo y cafetería para las dependencias que conforman el Nivel Central de la Unidad de Búsqueda de Personas dadas por desaparecidas -UBPD, de conformidad con lo dispuesto en el Acuerdo Marco de Precios No. CC"/>
        <s v="SAF-VF-Contrato de comisión las partes establecen las condiciones generales que regirán las relaciones que entre ellas surjan en virtud de los encargos que la entidad estatal confiera a la sbc comisionista compradora, para que esta actuando en nombre"/>
        <s v="SAF-VF-2024-Contrato de comisión las partes establecen las condiciones generales que regirán las relaciones que entre ellas surjan en virtud de los encargos que la entidad estatal confiera a la sbc comisionista compradora, para que esta actuando en n"/>
        <s v="SAF VF 2024 prestar el servicio de apoyo logistico necesario para la organizacion y realizacion de eventos y/o actividades que requiera la unidad de busqueda de personas dadas por desaparecidas en el contexto y en razon del conflicto armado - UBPD"/>
        <s v="VF OTIC-Prestar los Servicios Integrados de Tecnologías de Información y Comunicaciones (TIC), así como los demás bienes y servicios requeridos para la operación y mejora continua de servicios TIC de la UBPD, en todas sus sedes y lugares en que la en"/>
        <s v="Prestar el servicio integral de administración de correspondencia para la recolección, recepción, radicación, digitalización, clasificación, organización, imposición, distribución y entrega interna y externa de las comunicaciones oficiales producidas"/>
        <s v="SAF VF 2024 SAF VF 2024 SERVICIO DE TRANSPORTE PUBLICO ESPECIAL TERRESTRE PARA LA SEDE CENTRAL, LAS SEDES TERRITORIALES Y SATELITES DE LA UBPD  Lote 1 y Lote 2."/>
        <s v="SAF VF 2024 SERVICIO DE TRANSPORTE PUBLICO ESPECIAL TERRESTRE PARA LA SEDE CENTRAL, LAS SEDES TERRITORIALES Y SATELITES DE LA UBPD  Lote 3 Lote 4 Lote 7 y Lote 10."/>
        <s v="SAF VF 2024 SERVICIO DE TRANSPORTE PUBLICO ESPECIAL TERRESTRE PARA LA SEDE CENTRAL, LAS SEDES TERRITORIALES Y SATELITES DE LA UBPD  Lote 8 Lote 9 y Lote 11."/>
        <s v="SAF VF 2024 Prestación del servicio de transporte aéreo de pasajeros en rutas operadas por SATENA y la adquisición de tiquetes aéreos en rutas nacionales e internacionales de otros operadores y demás servicios conexos para atender las necesidades de"/>
        <s v="SAF VF 2024 SERVICIO DE TRANSPORTE PUBLICO ESPECIAL TERRESTRE PARA LA SEDE CENTRAL, LAS SEDES TERRITORIALES Y SATELITES DE LA UBPD  Lote 5 y Lote 6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s v="44-03-00"/>
    <s v="UNIDAD DE BUSQUEDA DE PERSONAS DADAS POR DESAPARECIDAS EN EL CONTEXTO Y EN RAZON DEL CONFLICTO ARMADO (UBPD)"/>
    <s v="2023-11-28 00:00:00"/>
    <s v="223"/>
    <x v="0"/>
    <x v="0"/>
    <n v="2512968673"/>
    <n v="5476727097"/>
    <s v="No"/>
    <x v="0"/>
    <s v="2023-11-28 00:00:00"/>
    <s v="34"/>
    <x v="0"/>
    <s v="416-2023-UBPD"/>
    <s v="NIT"/>
    <s v="860011268"/>
    <x v="0"/>
    <x v="0"/>
    <s v="FORTALECIMIENTO DE LA UNIDAD DE BUSQUEDA DE PERSONAS DADAS POR DESAPARECIDAS  NACIONAL"/>
    <s v=""/>
    <s v=""/>
    <m/>
    <s v="Nación"/>
    <n v="2512968673"/>
    <n v="2512968673"/>
    <s v="Generado"/>
    <x v="0"/>
  </r>
  <r>
    <s v="44-03-00"/>
    <s v="UNIDAD DE BUSQUEDA DE PERSONAS DADAS POR DESAPARECIDAS EN EL CONTEXTO Y EN RAZON DEL CONFLICTO ARMADO (UBPD)"/>
    <s v="2023-11-28 00:00:00"/>
    <s v="123"/>
    <x v="1"/>
    <x v="1"/>
    <n v="453930868"/>
    <n v="1089968273"/>
    <s v="No"/>
    <x v="0"/>
    <s v="2023-11-28 00:00:00"/>
    <s v="34"/>
    <x v="0"/>
    <s v="416-2023-UBPD"/>
    <s v="NIT"/>
    <s v="860011268"/>
    <x v="0"/>
    <x v="1"/>
    <s v="ADQUISICIÓN DE BIENES  Y SERVICIOS"/>
    <s v=""/>
    <s v=""/>
    <m/>
    <s v="Nación"/>
    <n v="453930868"/>
    <n v="453930868"/>
    <s v="Generado"/>
    <x v="0"/>
  </r>
  <r>
    <s v="44-03-00"/>
    <s v="UNIDAD DE BUSQUEDA DE PERSONAS DADAS POR DESAPARECIDAS EN EL CONTEXTO Y EN RAZON DEL CONFLICTO ARMADO (UBPD)"/>
    <s v="2023-12-01 00:00:00"/>
    <s v="423"/>
    <x v="0"/>
    <x v="2"/>
    <n v="59392810.869999997"/>
    <m/>
    <s v="No"/>
    <x v="0"/>
    <s v="2023-12-01 00:00:00"/>
    <s v="61"/>
    <x v="1"/>
    <s v="120870"/>
    <s v="NIT"/>
    <s v="900240753"/>
    <x v="1"/>
    <x v="0"/>
    <s v="FORTALECIMIENTO DE LA UNIDAD DE BUSQUEDA DE PERSONAS DADAS POR DESAPARECIDAS  NACIONAL"/>
    <s v=""/>
    <s v=""/>
    <m/>
    <s v="Nación"/>
    <n v="59392810.869999997"/>
    <n v="59392810.869999997"/>
    <s v="Generado"/>
    <x v="1"/>
  </r>
  <r>
    <s v="44-03-00"/>
    <s v="UNIDAD DE BUSQUEDA DE PERSONAS DADAS POR DESAPARECIDAS EN EL CONTEXTO Y EN RAZON DEL CONFLICTO ARMADO (UBPD)"/>
    <s v="2023-12-01 00:00:00"/>
    <s v="323"/>
    <x v="0"/>
    <x v="3"/>
    <n v="16571339.300000001"/>
    <m/>
    <s v="No"/>
    <x v="0"/>
    <s v="2023-12-01 00:00:00"/>
    <s v="61"/>
    <x v="1"/>
    <s v="120868"/>
    <s v="NIT"/>
    <s v="860518600"/>
    <x v="2"/>
    <x v="0"/>
    <s v="FORTALECIMIENTO DE LA UNIDAD DE BUSQUEDA DE PERSONAS DADAS POR DESAPARECIDAS  NACIONAL"/>
    <s v=""/>
    <s v=""/>
    <m/>
    <s v="Nación"/>
    <n v="16571339.300000001"/>
    <n v="16571339.300000001"/>
    <s v="Generado"/>
    <x v="2"/>
  </r>
  <r>
    <s v="44-03-00"/>
    <s v="UNIDAD DE BUSQUEDA DE PERSONAS DADAS POR DESAPARECIDAS EN EL CONTEXTO Y EN RAZON DEL CONFLICTO ARMADO (UBPD)"/>
    <s v="2023-12-04 00:00:00"/>
    <s v="1423"/>
    <x v="0"/>
    <x v="4"/>
    <n v="21846964.02"/>
    <m/>
    <s v="No"/>
    <x v="0"/>
    <s v="2023-12-04 00:00:00"/>
    <s v="61"/>
    <x v="1"/>
    <s v="120877"/>
    <s v="NIT"/>
    <s v="901677422"/>
    <x v="3"/>
    <x v="0"/>
    <s v="FORTALECIMIENTO DE LA UNIDAD DE BUSQUEDA DE PERSONAS DADAS POR DESAPARECIDAS  NACIONAL"/>
    <s v=""/>
    <s v=""/>
    <m/>
    <s v="Nación"/>
    <n v="21846964.02"/>
    <n v="21846964.02"/>
    <s v="Generado"/>
    <x v="1"/>
  </r>
  <r>
    <s v="44-03-00"/>
    <s v="UNIDAD DE BUSQUEDA DE PERSONAS DADAS POR DESAPARECIDAS EN EL CONTEXTO Y EN RAZON DEL CONFLICTO ARMADO (UBPD)"/>
    <s v="2023-12-04 00:00:00"/>
    <s v="923"/>
    <x v="0"/>
    <x v="5"/>
    <n v="85022721.269999996"/>
    <m/>
    <s v="No"/>
    <x v="0"/>
    <s v="2023-12-04 00:00:00"/>
    <s v="61"/>
    <x v="1"/>
    <s v="120871"/>
    <s v="NIT"/>
    <s v="860518600"/>
    <x v="2"/>
    <x v="0"/>
    <s v="FORTALECIMIENTO DE LA UNIDAD DE BUSQUEDA DE PERSONAS DADAS POR DESAPARECIDAS  NACIONAL"/>
    <s v=""/>
    <s v=""/>
    <m/>
    <s v="Nación"/>
    <n v="85022721.269999996"/>
    <n v="85022721.269999996"/>
    <s v="Generado"/>
    <x v="1"/>
  </r>
  <r>
    <s v="44-03-00"/>
    <s v="UNIDAD DE BUSQUEDA DE PERSONAS DADAS POR DESAPARECIDAS EN EL CONTEXTO Y EN RAZON DEL CONFLICTO ARMADO (UBPD)"/>
    <s v="2023-12-04 00:00:00"/>
    <s v="1023"/>
    <x v="0"/>
    <x v="6"/>
    <n v="18487251.719999999"/>
    <m/>
    <s v="No"/>
    <x v="0"/>
    <s v="2023-12-04 00:00:00"/>
    <s v="61"/>
    <x v="1"/>
    <s v="120876"/>
    <s v="NIT"/>
    <s v="901676927"/>
    <x v="4"/>
    <x v="0"/>
    <s v="FORTALECIMIENTO DE LA UNIDAD DE BUSQUEDA DE PERSONAS DADAS POR DESAPARECIDAS  NACIONAL"/>
    <s v=""/>
    <s v=""/>
    <m/>
    <s v="Nación"/>
    <n v="18487251.719999999"/>
    <n v="18487251.719999999"/>
    <s v="Generado"/>
    <x v="1"/>
  </r>
  <r>
    <s v="44-03-00"/>
    <s v="UNIDAD DE BUSQUEDA DE PERSONAS DADAS POR DESAPARECIDAS EN EL CONTEXTO Y EN RAZON DEL CONFLICTO ARMADO (UBPD)"/>
    <s v="2023-12-04 00:00:00"/>
    <s v="523"/>
    <x v="0"/>
    <x v="7"/>
    <n v="42498409.659999996"/>
    <m/>
    <s v="No"/>
    <x v="0"/>
    <s v="2023-12-04 00:00:00"/>
    <s v="61"/>
    <x v="1"/>
    <s v="120869"/>
    <s v="NIT"/>
    <s v="901677370"/>
    <x v="5"/>
    <x v="0"/>
    <s v="FORTALECIMIENTO DE LA UNIDAD DE BUSQUEDA DE PERSONAS DADAS POR DESAPARECIDAS  NACIONAL"/>
    <s v=""/>
    <s v=""/>
    <m/>
    <s v="Nación"/>
    <n v="42498409.659999996"/>
    <n v="42498409.659999996"/>
    <s v="Generado"/>
    <x v="1"/>
  </r>
  <r>
    <s v="44-03-00"/>
    <s v="UNIDAD DE BUSQUEDA DE PERSONAS DADAS POR DESAPARECIDAS EN EL CONTEXTO Y EN RAZON DEL CONFLICTO ARMADO (UBPD)"/>
    <s v="2023-12-04 00:00:00"/>
    <s v="723"/>
    <x v="0"/>
    <x v="8"/>
    <n v="61431970.82"/>
    <m/>
    <s v="No"/>
    <x v="0"/>
    <s v="2023-12-04 00:00:00"/>
    <s v="61"/>
    <x v="1"/>
    <s v="120874"/>
    <s v="NIT"/>
    <s v="901677370"/>
    <x v="5"/>
    <x v="0"/>
    <s v="FORTALECIMIENTO DE LA UNIDAD DE BUSQUEDA DE PERSONAS DADAS POR DESAPARECIDAS  NACIONAL"/>
    <s v=""/>
    <s v=""/>
    <m/>
    <s v="Nación"/>
    <n v="61431970.82"/>
    <n v="61431970.82"/>
    <s v="Generado"/>
    <x v="1"/>
  </r>
  <r>
    <s v="44-03-00"/>
    <s v="UNIDAD DE BUSQUEDA DE PERSONAS DADAS POR DESAPARECIDAS EN EL CONTEXTO Y EN RAZON DEL CONFLICTO ARMADO (UBPD)"/>
    <s v="2023-12-04 00:00:00"/>
    <s v="1523"/>
    <x v="0"/>
    <x v="9"/>
    <n v="20758995.140000001"/>
    <m/>
    <s v="No"/>
    <x v="0"/>
    <s v="2023-12-04 00:00:00"/>
    <s v="61"/>
    <x v="1"/>
    <s v="120911"/>
    <s v="NIT"/>
    <s v="860518600"/>
    <x v="2"/>
    <x v="0"/>
    <s v="FORTALECIMIENTO DE LA UNIDAD DE BUSQUEDA DE PERSONAS DADAS POR DESAPARECIDAS  NACIONAL"/>
    <s v=""/>
    <s v=""/>
    <m/>
    <s v="Nación"/>
    <n v="20758995.140000001"/>
    <n v="20758995.140000001"/>
    <s v="Generado"/>
    <x v="1"/>
  </r>
  <r>
    <s v="44-03-00"/>
    <s v="UNIDAD DE BUSQUEDA DE PERSONAS DADAS POR DESAPARECIDAS EN EL CONTEXTO Y EN RAZON DEL CONFLICTO ARMADO (UBPD)"/>
    <s v="2023-12-04 00:00:00"/>
    <s v="1123"/>
    <x v="0"/>
    <x v="10"/>
    <n v="59172089.259999998"/>
    <m/>
    <s v="No"/>
    <x v="0"/>
    <s v="2023-12-04 00:00:00"/>
    <s v="61"/>
    <x v="1"/>
    <s v="120880"/>
    <s v="NIT"/>
    <s v="901676833"/>
    <x v="6"/>
    <x v="0"/>
    <s v="FORTALECIMIENTO DE LA UNIDAD DE BUSQUEDA DE PERSONAS DADAS POR DESAPARECIDAS  NACIONAL"/>
    <s v=""/>
    <s v=""/>
    <m/>
    <s v="Nación"/>
    <n v="59172089.259999998"/>
    <n v="59172089.259999998"/>
    <s v="Generado"/>
    <x v="1"/>
  </r>
  <r>
    <s v="44-03-00"/>
    <s v="UNIDAD DE BUSQUEDA DE PERSONAS DADAS POR DESAPARECIDAS EN EL CONTEXTO Y EN RAZON DEL CONFLICTO ARMADO (UBPD)"/>
    <s v="2023-12-04 00:00:00"/>
    <s v="1323"/>
    <x v="0"/>
    <x v="11"/>
    <n v="16940244.32"/>
    <m/>
    <s v="No"/>
    <x v="0"/>
    <s v="2023-12-04 00:00:00"/>
    <s v="61"/>
    <x v="1"/>
    <s v="120879"/>
    <s v="NIT"/>
    <s v="901676835"/>
    <x v="7"/>
    <x v="0"/>
    <s v="FORTALECIMIENTO DE LA UNIDAD DE BUSQUEDA DE PERSONAS DADAS POR DESAPARECIDAS  NACIONAL"/>
    <s v=""/>
    <s v=""/>
    <m/>
    <s v="Nación"/>
    <n v="16940244.32"/>
    <n v="16940244.32"/>
    <s v="Generado"/>
    <x v="1"/>
  </r>
  <r>
    <s v="44-03-00"/>
    <s v="UNIDAD DE BUSQUEDA DE PERSONAS DADAS POR DESAPARECIDAS EN EL CONTEXTO Y EN RAZON DEL CONFLICTO ARMADO (UBPD)"/>
    <s v="2023-12-04 00:00:00"/>
    <s v="1223"/>
    <x v="0"/>
    <x v="12"/>
    <n v="37246983.299999997"/>
    <m/>
    <s v="No"/>
    <x v="0"/>
    <s v="2023-12-04 00:00:00"/>
    <s v="61"/>
    <x v="1"/>
    <s v="120878"/>
    <s v="NIT"/>
    <s v="900120053"/>
    <x v="8"/>
    <x v="0"/>
    <s v="FORTALECIMIENTO DE LA UNIDAD DE BUSQUEDA DE PERSONAS DADAS POR DESAPARECIDAS  NACIONAL"/>
    <s v=""/>
    <s v=""/>
    <m/>
    <s v="Nación"/>
    <n v="37246983.299999997"/>
    <n v="37246983.299999997"/>
    <s v="Generado"/>
    <x v="1"/>
  </r>
  <r>
    <s v="44-03-00"/>
    <s v="UNIDAD DE BUSQUEDA DE PERSONAS DADAS POR DESAPARECIDAS EN EL CONTEXTO Y EN RAZON DEL CONFLICTO ARMADO (UBPD)"/>
    <s v="2023-12-04 00:00:00"/>
    <s v="623"/>
    <x v="0"/>
    <x v="13"/>
    <n v="31278901.329999998"/>
    <m/>
    <s v="No"/>
    <x v="0"/>
    <s v="2023-12-04 00:00:00"/>
    <s v="61"/>
    <x v="1"/>
    <s v="120867"/>
    <s v="NIT"/>
    <s v="900120053"/>
    <x v="8"/>
    <x v="0"/>
    <s v="FORTALECIMIENTO DE LA UNIDAD DE BUSQUEDA DE PERSONAS DADAS POR DESAPARECIDAS  NACIONAL"/>
    <s v=""/>
    <s v=""/>
    <m/>
    <s v="Nación"/>
    <n v="31278901.329999998"/>
    <n v="31278901.329999998"/>
    <s v="Generado"/>
    <x v="1"/>
  </r>
  <r>
    <s v="44-03-00"/>
    <s v="UNIDAD DE BUSQUEDA DE PERSONAS DADAS POR DESAPARECIDAS EN EL CONTEXTO Y EN RAZON DEL CONFLICTO ARMADO (UBPD)"/>
    <s v="2023-12-04 00:00:00"/>
    <s v="823"/>
    <x v="0"/>
    <x v="14"/>
    <n v="44491083.450000003"/>
    <m/>
    <s v="No"/>
    <x v="0"/>
    <s v="2023-12-04 00:00:00"/>
    <s v="61"/>
    <x v="1"/>
    <s v="120872"/>
    <s v="NIT"/>
    <s v="901677422"/>
    <x v="3"/>
    <x v="0"/>
    <s v="FORTALECIMIENTO DE LA UNIDAD DE BUSQUEDA DE PERSONAS DADAS POR DESAPARECIDAS  NACIONAL"/>
    <s v=""/>
    <s v=""/>
    <m/>
    <s v="Nación"/>
    <n v="44491083.450000003"/>
    <n v="44491083.450000003"/>
    <s v="Generado"/>
    <x v="1"/>
  </r>
  <r>
    <s v="44-03-00"/>
    <s v="UNIDAD DE BUSQUEDA DE PERSONAS DADAS POR DESAPARECIDAS EN EL CONTEXTO Y EN RAZON DEL CONFLICTO ARMADO (UBPD)"/>
    <s v="2023-12-04 00:00:00"/>
    <s v="1623"/>
    <x v="1"/>
    <x v="15"/>
    <n v="182438124.25"/>
    <m/>
    <s v="No"/>
    <x v="0"/>
    <s v="2023-12-04 00:00:00"/>
    <s v="61"/>
    <x v="1"/>
    <s v="120882"/>
    <s v="NIT"/>
    <s v="901680086"/>
    <x v="9"/>
    <x v="1"/>
    <s v="ADQUISICIÓN DE BIENES  Y SERVICIOS"/>
    <s v=""/>
    <s v=""/>
    <m/>
    <s v="Nación"/>
    <n v="182438124.25"/>
    <n v="182438124.25"/>
    <s v="Generado"/>
    <x v="3"/>
  </r>
  <r>
    <s v="44-03-00"/>
    <s v="UNIDAD DE BUSQUEDA DE PERSONAS DADAS POR DESAPARECIDAS EN EL CONTEXTO Y EN RAZON DEL CONFLICTO ARMADO (UBPD)"/>
    <s v="2023-12-05 00:00:00"/>
    <s v="1823"/>
    <x v="2"/>
    <x v="16"/>
    <n v="13251867.57"/>
    <n v="6986388811"/>
    <s v="No"/>
    <x v="0"/>
    <s v="2023-12-05 00:00:00"/>
    <s v="34"/>
    <x v="0"/>
    <s v="414-2023-UBPD"/>
    <s v="NIT"/>
    <s v="811017879"/>
    <x v="10"/>
    <x v="2"/>
    <s v="IMPLEMENTACIÓN DE ACCIONES HUMANITARIAS Y EXTRAJUDICIALES DE BÚSQUEDA DE PERSONAS DADAS POR DESAPARECIDAS EN RAZÓN Y EN CONTEXTO DEL CONFLICTO ARMADO COLOMBIANO NACIONAL"/>
    <s v=""/>
    <s v=""/>
    <m/>
    <s v="Nación"/>
    <n v="13251867.57"/>
    <n v="13251867.57"/>
    <s v="Generado"/>
    <x v="4"/>
  </r>
  <r>
    <s v="44-03-00"/>
    <s v="UNIDAD DE BUSQUEDA DE PERSONAS DADAS POR DESAPARECIDAS EN EL CONTEXTO Y EN RAZON DEL CONFLICTO ARMADO (UBPD)"/>
    <s v="2023-12-05 00:00:00"/>
    <s v="1723"/>
    <x v="0"/>
    <x v="17"/>
    <n v="345874.43"/>
    <m/>
    <s v="No"/>
    <x v="0"/>
    <s v="2023-12-05 00:00:00"/>
    <s v="34"/>
    <x v="0"/>
    <s v="414-2023-UBPD"/>
    <s v="NIT"/>
    <s v="811017879"/>
    <x v="10"/>
    <x v="0"/>
    <s v="FORTALECIMIENTO DE LA UNIDAD DE BUSQUEDA DE PERSONAS DADAS POR DESAPARECIDAS  NACIONAL"/>
    <s v=""/>
    <s v=""/>
    <m/>
    <s v="Nación"/>
    <n v="345874.43"/>
    <n v="345874.43"/>
    <s v="Generado"/>
    <x v="5"/>
  </r>
  <r>
    <s v="44-03-00"/>
    <s v="UNIDAD DE BUSQUEDA DE PERSONAS DADAS POR DESAPARECIDAS EN EL CONTEXTO Y EN RAZON DEL CONFLICTO ARMADO (UBPD)"/>
    <s v="2023-12-19 00:00:00"/>
    <s v="1923"/>
    <x v="0"/>
    <x v="18"/>
    <n v="576283619"/>
    <m/>
    <s v="No"/>
    <x v="0"/>
    <s v="2023-12-19 00:00:00"/>
    <s v="34"/>
    <x v="0"/>
    <s v="414-2023-UBPD"/>
    <s v="NIT"/>
    <s v="830078025"/>
    <x v="11"/>
    <x v="0"/>
    <s v="FORTALECIMIENTO DE LA UNIDAD DE BUSQUEDA DE PERSONAS DADAS POR DESAPARECIDAS  NACIONAL"/>
    <s v=""/>
    <s v=""/>
    <m/>
    <s v="Nación"/>
    <n v="576283619.57000005"/>
    <n v="576283619"/>
    <s v="Generado"/>
    <x v="6"/>
  </r>
  <r>
    <s v="44-03-00"/>
    <s v="UNIDAD DE BUSQUEDA DE PERSONAS DADAS POR DESAPARECIDAS EN EL CONTEXTO Y EN RAZON DEL CONFLICTO ARMADO (UBPD)"/>
    <s v="2023-12-19 00:00:00"/>
    <s v="2023"/>
    <x v="2"/>
    <x v="19"/>
    <n v="6964179552"/>
    <m/>
    <s v="No"/>
    <x v="0"/>
    <s v="2023-12-19 00:00:00"/>
    <s v="34"/>
    <x v="0"/>
    <s v="414-2023-UBPD"/>
    <s v="NIT"/>
    <s v="830078025"/>
    <x v="11"/>
    <x v="2"/>
    <s v="IMPLEMENTACIÓN DE ACCIONES HUMANITARIAS Y EXTRAJUDICIALES DE BÚSQUEDA DE PERSONAS DADAS POR DESAPARECIDAS EN RAZÓN Y EN CONTEXTO DEL CONFLICTO ARMADO COLOMBIANO NACIONAL"/>
    <s v=""/>
    <s v=""/>
    <m/>
    <s v="Nación"/>
    <n v="6964179552.4300003"/>
    <n v="6964179552"/>
    <s v="Generado"/>
    <x v="6"/>
  </r>
  <r>
    <s v="44-03-00"/>
    <s v="UNIDAD DE BUSQUEDA DE PERSONAS DADAS POR DESAPARECIDAS EN EL CONTEXTO Y EN RAZON DEL CONFLICTO ARMADO (UBPD)"/>
    <s v="2023-12-22 00:00:00"/>
    <s v="2123"/>
    <x v="3"/>
    <x v="20"/>
    <n v="1445180743.22"/>
    <n v="1491328366"/>
    <s v="No"/>
    <x v="0"/>
    <s v="2023-12-22 00:00:00"/>
    <s v="34"/>
    <x v="0"/>
    <s v="163-2023-UBPD"/>
    <s v="NIT"/>
    <s v="899999115"/>
    <x v="12"/>
    <x v="3"/>
    <s v="FORTALECIMIENTO DE LAS CAPACIDADES TECNOLÓGICAS DE LA UNIDAD DE BÚSQUEDA DE PERSONAS DADAS POR DESAPARECIDAS NACIONAL"/>
    <s v=""/>
    <s v=""/>
    <m/>
    <s v="Nación"/>
    <n v="1445180743.22"/>
    <n v="1445180743.22"/>
    <s v="Generado"/>
    <x v="7"/>
  </r>
  <r>
    <s v="44-03-00"/>
    <s v="UNIDAD DE BUSQUEDA DE PERSONAS DADAS POR DESAPARECIDAS EN EL CONTEXTO Y EN RAZON DEL CONFLICTO ARMADO (UBPD)"/>
    <s v="2023-12-26 00:00:00"/>
    <s v="2223"/>
    <x v="4"/>
    <x v="21"/>
    <n v="111352268"/>
    <n v="111352268"/>
    <s v="No"/>
    <x v="0"/>
    <s v="2023-12-26 00:00:00"/>
    <s v="34"/>
    <x v="0"/>
    <s v="149-2023-UBPD"/>
    <s v="NIT"/>
    <s v="900062917"/>
    <x v="13"/>
    <x v="1"/>
    <s v="ADQUISICIÓN DE BIENES  Y SERVICIOS"/>
    <s v=""/>
    <s v=""/>
    <m/>
    <s v="Nación"/>
    <n v="111352268"/>
    <n v="111352268"/>
    <s v="Generado"/>
    <x v="8"/>
  </r>
  <r>
    <s v="44-03-00"/>
    <s v="UNIDAD DE BUSQUEDA DE PERSONAS DADAS POR DESAPARECIDAS EN EL CONTEXTO Y EN RAZON DEL CONFLICTO ARMADO (UBPD)"/>
    <s v="2023-12-28 00:00:00"/>
    <s v="2623"/>
    <x v="0"/>
    <x v="22"/>
    <n v="395617173"/>
    <m/>
    <s v="No"/>
    <x v="0"/>
    <s v="2023-12-28 00:00:00"/>
    <s v="34"/>
    <x v="0"/>
    <s v="427-2023-UBPD"/>
    <s v="NIT"/>
    <s v="901783278"/>
    <x v="14"/>
    <x v="0"/>
    <s v="FORTALECIMIENTO DE LA UNIDAD DE BUSQUEDA DE PERSONAS DADAS POR DESAPARECIDAS  NACIONAL"/>
    <s v=""/>
    <s v=""/>
    <m/>
    <s v="Nación"/>
    <n v="395617173"/>
    <n v="395617173"/>
    <s v="Generado"/>
    <x v="9"/>
  </r>
  <r>
    <s v="44-03-00"/>
    <s v="UNIDAD DE BUSQUEDA DE PERSONAS DADAS POR DESAPARECIDAS EN EL CONTEXTO Y EN RAZON DEL CONFLICTO ARMADO (UBPD)"/>
    <s v="2023-12-28 00:00:00"/>
    <s v="2723"/>
    <x v="0"/>
    <x v="23"/>
    <n v="692330054"/>
    <m/>
    <s v="No"/>
    <x v="0"/>
    <s v="2023-12-28 00:00:00"/>
    <s v="34"/>
    <x v="0"/>
    <s v="428-2023-UBPD"/>
    <s v="NIT"/>
    <s v="901784305"/>
    <x v="15"/>
    <x v="0"/>
    <s v="FORTALECIMIENTO DE LA UNIDAD DE BUSQUEDA DE PERSONAS DADAS POR DESAPARECIDAS  NACIONAL"/>
    <s v=""/>
    <s v=""/>
    <m/>
    <s v="Nación"/>
    <n v="692330054"/>
    <n v="692330054"/>
    <s v="Generado"/>
    <x v="10"/>
  </r>
  <r>
    <s v="44-03-00"/>
    <s v="UNIDAD DE BUSQUEDA DE PERSONAS DADAS POR DESAPARECIDAS EN EL CONTEXTO Y EN RAZON DEL CONFLICTO ARMADO (UBPD)"/>
    <s v="2023-12-28 00:00:00"/>
    <s v="2923"/>
    <x v="1"/>
    <x v="24"/>
    <n v="285033233"/>
    <m/>
    <s v="No"/>
    <x v="0"/>
    <s v="2023-12-28 00:00:00"/>
    <s v="34"/>
    <x v="0"/>
    <s v="430-2023-UBPD"/>
    <s v="NIT"/>
    <s v="901783331"/>
    <x v="16"/>
    <x v="1"/>
    <s v="ADQUISICIÓN DE BIENES  Y SERVICIOS"/>
    <s v=""/>
    <s v=""/>
    <m/>
    <s v="Nación"/>
    <n v="285033233"/>
    <n v="285033233"/>
    <s v="Generado"/>
    <x v="11"/>
  </r>
  <r>
    <s v="44-03-00"/>
    <s v="UNIDAD DE BUSQUEDA DE PERSONAS DADAS POR DESAPARECIDAS EN EL CONTEXTO Y EN RAZON DEL CONFLICTO ARMADO (UBPD)"/>
    <s v="2023-12-28 00:00:00"/>
    <s v="2423"/>
    <x v="5"/>
    <x v="25"/>
    <n v="238750000"/>
    <n v="238750000"/>
    <s v="No"/>
    <x v="0"/>
    <s v="2023-12-28 00:00:00"/>
    <s v="34"/>
    <x v="0"/>
    <s v="173-2023-UBPD"/>
    <s v="NIT"/>
    <s v="899999143"/>
    <x v="17"/>
    <x v="2"/>
    <s v="IMPLEMENTACIÓN DE ACCIONES HUMANITARIAS Y EXTRAJUDICIALES DE BÚSQUEDA DE PERSONAS DADAS POR DESAPARECIDAS EN RAZÓN Y EN CONTEXTO DEL CONFLICTO ARMADO COLOMBIANO NACIONAL"/>
    <s v=""/>
    <s v=""/>
    <m/>
    <s v="Nación"/>
    <n v="238750000"/>
    <n v="238750000"/>
    <s v="Generado"/>
    <x v="12"/>
  </r>
  <r>
    <s v="44-03-00"/>
    <s v="UNIDAD DE BUSQUEDA DE PERSONAS DADAS POR DESAPARECIDAS EN EL CONTEXTO Y EN RAZON DEL CONFLICTO ARMADO (UBPD)"/>
    <s v="2023-12-28 00:00:00"/>
    <s v="2523"/>
    <x v="0"/>
    <x v="26"/>
    <n v="346165027"/>
    <m/>
    <s v="No"/>
    <x v="0"/>
    <s v="2023-12-28 00:00:00"/>
    <s v="34"/>
    <x v="0"/>
    <s v="429-2023-UBPD"/>
    <s v="NIT"/>
    <s v="901783108"/>
    <x v="18"/>
    <x v="0"/>
    <s v="FORTALECIMIENTO DE LA UNIDAD DE BUSQUEDA DE PERSONAS DADAS POR DESAPARECIDAS  NACIONAL"/>
    <s v=""/>
    <s v=""/>
    <m/>
    <s v="Nación"/>
    <n v="346165027"/>
    <n v="346165027"/>
    <s v="Generado"/>
    <x v="13"/>
  </r>
  <r>
    <s v="44-03-00"/>
    <s v="UNIDAD DE BUSQUEDA DE PERSONAS DADAS POR DESAPARECIDAS EN EL CONTEXTO Y EN RAZON DEL CONFLICTO ARMADO (UBPD)"/>
    <s v="2023-12-28 00:00:00"/>
    <s v="2323"/>
    <x v="6"/>
    <x v="27"/>
    <n v="42073000"/>
    <n v="42073000"/>
    <s v="No"/>
    <x v="0"/>
    <s v="2023-12-28 00:00:00"/>
    <s v="34"/>
    <x v="0"/>
    <s v="173-2023-UBPD"/>
    <s v="NIT"/>
    <s v="899999143"/>
    <x v="17"/>
    <x v="1"/>
    <s v="ADQUISICIÓN DE BIENES  Y SERVICIOS"/>
    <s v=""/>
    <s v=""/>
    <m/>
    <s v="Nación"/>
    <n v="42073000"/>
    <n v="42073000"/>
    <s v="Generado"/>
    <x v="12"/>
  </r>
  <r>
    <s v="44-03-00"/>
    <s v="UNIDAD DE BUSQUEDA DE PERSONAS DADAS POR DESAPARECIDAS EN EL CONTEXTO Y EN RAZON DEL CONFLICTO ARMADO (UBPD)"/>
    <s v="2023-12-28 00:00:00"/>
    <s v="2823"/>
    <x v="0"/>
    <x v="28"/>
    <n v="270206839"/>
    <m/>
    <s v="No"/>
    <x v="0"/>
    <s v="2023-12-28 00:00:00"/>
    <s v="34"/>
    <x v="0"/>
    <s v="430-2023-UBPD"/>
    <s v="NIT"/>
    <s v="901783331"/>
    <x v="16"/>
    <x v="0"/>
    <s v="FORTALECIMIENTO DE LA UNIDAD DE BUSQUEDA DE PERSONAS DADAS POR DESAPARECIDAS  NACIONAL"/>
    <s v=""/>
    <s v=""/>
    <m/>
    <s v="Nación"/>
    <n v="270206839"/>
    <n v="270206839"/>
    <s v="Generado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39EA27-D6AA-4AD2-A63D-5A3AA65AE055}" name="TablaDinámica1" cacheId="1" applyNumberFormats="0" applyBorderFormats="0" applyFontFormats="0" applyPatternFormats="0" applyAlignmentFormats="0" applyWidthHeightFormats="1" dataCaption="Valores" showError="1" updatedVersion="7" minRefreshableVersion="3" useAutoFormatting="1" itemPrintTitles="1" mergeItem="1" createdVersion="7" indent="0" compact="0" compactData="0" gridDropZones="1">
  <location ref="A3:J41" firstHeaderRow="1" firstDataRow="2" firstDataCol="7"/>
  <pivotFields count="27">
    <pivotField compact="0" outline="0" showAll="0"/>
    <pivotField compact="0" outline="0" showAll="0"/>
    <pivotField compact="0" outline="0" showAll="0"/>
    <pivotField compact="0" outline="0" showAll="0"/>
    <pivotField name="Numero Aut VF" axis="axisRow" compact="0" outline="0" showAll="0">
      <items count="8">
        <item x="4"/>
        <item x="3"/>
        <item x="5"/>
        <item x="1"/>
        <item x="0"/>
        <item x="2"/>
        <item x="6"/>
        <item t="default"/>
      </items>
    </pivotField>
    <pivotField axis="axisRow" compact="0" numFmtId="1" outline="0" showAll="0" defaultSubtotal="0">
      <items count="29">
        <item x="1"/>
        <item x="15"/>
        <item x="21"/>
        <item x="27"/>
        <item x="24"/>
        <item x="6"/>
        <item x="10"/>
        <item x="12"/>
        <item x="11"/>
        <item x="4"/>
        <item x="9"/>
        <item x="17"/>
        <item x="18"/>
        <item x="0"/>
        <item x="26"/>
        <item x="22"/>
        <item x="23"/>
        <item x="28"/>
        <item x="3"/>
        <item x="2"/>
        <item x="7"/>
        <item x="13"/>
        <item x="8"/>
        <item x="14"/>
        <item x="5"/>
        <item x="20"/>
        <item x="25"/>
        <item x="16"/>
        <item x="19"/>
      </items>
    </pivotField>
    <pivotField dataField="1" compact="0" outline="0" showAll="0"/>
    <pivotField dataField="1" compact="0" outline="0" showAll="0"/>
    <pivotField compact="0" outline="0" showAll="0"/>
    <pivotField name="Año Futuro" axis="axisRow" compact="0" outline="0" showAll="0" defaultSubtotal="0">
      <items count="1">
        <item x="0"/>
      </items>
    </pivotField>
    <pivotField compact="0" outline="0" showAll="0"/>
    <pivotField compact="0" outline="0" showAll="0"/>
    <pivotField axis="axisRow" compact="0" outline="0" showAll="0" defaultSubtotal="0">
      <items count="2">
        <item x="0"/>
        <item x="1"/>
      </items>
    </pivotField>
    <pivotField compact="0" outline="0" showAll="0"/>
    <pivotField compact="0" outline="0" showAll="0"/>
    <pivotField compact="0" outline="0" showAll="0"/>
    <pivotField axis="axisRow" compact="0" outline="0" showAll="0" defaultSubtotal="0">
      <items count="19">
        <item x="0"/>
        <item x="2"/>
        <item x="18"/>
        <item x="11"/>
        <item x="12"/>
        <item x="10"/>
        <item x="1"/>
        <item x="17"/>
        <item x="8"/>
        <item x="13"/>
        <item x="4"/>
        <item x="3"/>
        <item x="6"/>
        <item x="7"/>
        <item x="9"/>
        <item x="5"/>
        <item x="14"/>
        <item x="15"/>
        <item x="16"/>
      </items>
    </pivotField>
    <pivotField axis="axisRow" compact="0" outline="0" showAll="0" defaultSubtotal="0">
      <items count="4">
        <item x="1"/>
        <item x="2"/>
        <item x="0"/>
        <item x="3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43" outline="0" showAll="0"/>
    <pivotField dataField="1" compact="0" numFmtId="43" outline="0" showAll="0"/>
    <pivotField compact="0" outline="0" showAll="0"/>
    <pivotField axis="axisRow" compact="0" outline="0" showAll="0">
      <items count="15">
        <item x="8"/>
        <item x="12"/>
        <item x="2"/>
        <item x="6"/>
        <item x="9"/>
        <item x="10"/>
        <item x="13"/>
        <item x="11"/>
        <item x="3"/>
        <item x="1"/>
        <item x="0"/>
        <item x="5"/>
        <item x="4"/>
        <item x="7"/>
        <item t="default"/>
      </items>
    </pivotField>
  </pivotFields>
  <rowFields count="7">
    <field x="4"/>
    <field x="9"/>
    <field x="17"/>
    <field x="16"/>
    <field x="12"/>
    <field x="5"/>
    <field x="26"/>
  </rowFields>
  <rowItems count="37">
    <i>
      <x/>
      <x/>
      <x/>
      <x v="9"/>
      <x/>
      <x v="2"/>
      <x/>
    </i>
    <i t="default">
      <x/>
    </i>
    <i>
      <x v="1"/>
      <x/>
      <x v="3"/>
      <x v="4"/>
      <x/>
      <x v="25"/>
      <x v="13"/>
    </i>
    <i t="default">
      <x v="1"/>
    </i>
    <i>
      <x v="2"/>
      <x/>
      <x v="1"/>
      <x v="7"/>
      <x/>
      <x v="26"/>
      <x v="1"/>
    </i>
    <i t="default">
      <x v="2"/>
    </i>
    <i>
      <x v="3"/>
      <x/>
      <x/>
      <x/>
      <x/>
      <x/>
      <x v="10"/>
    </i>
    <i r="3">
      <x v="14"/>
      <x v="1"/>
      <x v="1"/>
      <x v="8"/>
    </i>
    <i r="3">
      <x v="18"/>
      <x/>
      <x v="4"/>
      <x v="7"/>
    </i>
    <i t="default">
      <x v="3"/>
    </i>
    <i>
      <x v="4"/>
      <x/>
      <x v="2"/>
      <x/>
      <x/>
      <x v="13"/>
      <x v="10"/>
    </i>
    <i r="3">
      <x v="1"/>
      <x v="1"/>
      <x v="10"/>
      <x v="9"/>
    </i>
    <i r="5">
      <x v="18"/>
      <x v="2"/>
    </i>
    <i r="5">
      <x v="24"/>
      <x v="9"/>
    </i>
    <i r="3">
      <x v="2"/>
      <x/>
      <x v="14"/>
      <x v="6"/>
    </i>
    <i r="3">
      <x v="3"/>
      <x/>
      <x v="12"/>
      <x v="3"/>
    </i>
    <i r="3">
      <x v="5"/>
      <x/>
      <x v="11"/>
      <x v="11"/>
    </i>
    <i r="3">
      <x v="6"/>
      <x v="1"/>
      <x v="19"/>
      <x v="9"/>
    </i>
    <i r="3">
      <x v="8"/>
      <x v="1"/>
      <x v="7"/>
      <x v="9"/>
    </i>
    <i r="5">
      <x v="21"/>
      <x v="9"/>
    </i>
    <i r="3">
      <x v="10"/>
      <x v="1"/>
      <x v="5"/>
      <x v="9"/>
    </i>
    <i r="3">
      <x v="11"/>
      <x v="1"/>
      <x v="9"/>
      <x v="9"/>
    </i>
    <i r="5">
      <x v="23"/>
      <x v="9"/>
    </i>
    <i r="3">
      <x v="12"/>
      <x v="1"/>
      <x v="6"/>
      <x v="9"/>
    </i>
    <i r="3">
      <x v="13"/>
      <x v="1"/>
      <x v="8"/>
      <x v="9"/>
    </i>
    <i r="3">
      <x v="15"/>
      <x v="1"/>
      <x v="20"/>
      <x v="9"/>
    </i>
    <i r="5">
      <x v="22"/>
      <x v="9"/>
    </i>
    <i r="3">
      <x v="16"/>
      <x/>
      <x v="15"/>
      <x v="4"/>
    </i>
    <i r="3">
      <x v="17"/>
      <x/>
      <x v="16"/>
      <x v="5"/>
    </i>
    <i r="3">
      <x v="18"/>
      <x/>
      <x v="17"/>
      <x v="7"/>
    </i>
    <i t="default">
      <x v="4"/>
    </i>
    <i>
      <x v="5"/>
      <x/>
      <x v="1"/>
      <x v="3"/>
      <x/>
      <x v="28"/>
      <x v="3"/>
    </i>
    <i r="3">
      <x v="5"/>
      <x/>
      <x v="27"/>
      <x v="12"/>
    </i>
    <i t="default">
      <x v="5"/>
    </i>
    <i>
      <x v="6"/>
      <x/>
      <x/>
      <x v="7"/>
      <x/>
      <x v="3"/>
      <x v="1"/>
    </i>
    <i t="default"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Valor Autorización" fld="7" baseField="0" baseItem="0"/>
    <dataField name="Valor Comp VF" fld="24" baseField="0" baseItem="0"/>
    <dataField name=" Valor RP" fld="6" baseField="0" baseItem="0"/>
  </dataFields>
  <formats count="13">
    <format dxfId="12">
      <pivotArea dataOnly="0" labelOnly="1" outline="0" fieldPosition="0">
        <references count="1">
          <reference field="26" count="0"/>
        </references>
      </pivotArea>
    </format>
    <format dxfId="11">
      <pivotArea dataOnly="0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type="all" dataOnly="0" outline="0" fieldPosition="0"/>
    </format>
    <format dxfId="9">
      <pivotArea field="4" type="button" dataOnly="0" labelOnly="1" outline="0" axis="axisRow" fieldPosition="0"/>
    </format>
    <format dxfId="8">
      <pivotArea field="9" type="button" dataOnly="0" labelOnly="1" outline="0" axis="axisRow" fieldPosition="1"/>
    </format>
    <format dxfId="7">
      <pivotArea field="17" type="button" dataOnly="0" labelOnly="1" outline="0" axis="axisRow" fieldPosition="2"/>
    </format>
    <format dxfId="6">
      <pivotArea field="16" type="button" dataOnly="0" labelOnly="1" outline="0" axis="axisRow" fieldPosition="3"/>
    </format>
    <format dxfId="5">
      <pivotArea field="12" type="button" dataOnly="0" labelOnly="1" outline="0" axis="axisRow" fieldPosition="4"/>
    </format>
    <format dxfId="4">
      <pivotArea field="5" type="button" dataOnly="0" labelOnly="1" outline="0" axis="axisRow" fieldPosition="5"/>
    </format>
    <format dxfId="3">
      <pivotArea field="26" type="button" dataOnly="0" labelOnly="1" outline="0" axis="axisRow" fieldPosition="6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type="all" dataOnly="0" outline="0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tabSelected="1" zoomScale="90" zoomScaleNormal="90" workbookViewId="0">
      <selection sqref="A1:M1"/>
    </sheetView>
  </sheetViews>
  <sheetFormatPr baseColWidth="10" defaultRowHeight="14.5" x14ac:dyDescent="0.35"/>
  <cols>
    <col min="1" max="1" width="13.26953125" style="2" customWidth="1"/>
    <col min="2" max="2" width="9.1796875" style="2" customWidth="1"/>
    <col min="3" max="3" width="21" style="2" customWidth="1"/>
    <col min="4" max="4" width="44.1796875" customWidth="1"/>
    <col min="5" max="5" width="19.81640625" customWidth="1"/>
    <col min="6" max="6" width="18.7265625" style="3" customWidth="1"/>
    <col min="7" max="7" width="18.81640625" style="3" customWidth="1"/>
    <col min="8" max="8" width="17.81640625" customWidth="1"/>
    <col min="9" max="9" width="19.26953125" customWidth="1"/>
    <col min="10" max="10" width="18.453125" customWidth="1"/>
    <col min="11" max="11" width="19.7265625" customWidth="1"/>
    <col min="12" max="12" width="17.81640625" bestFit="1" customWidth="1"/>
    <col min="13" max="13" width="19.7265625" customWidth="1"/>
    <col min="14" max="14" width="34.1796875" customWidth="1"/>
  </cols>
  <sheetData>
    <row r="1" spans="1:15" ht="35.25" customHeight="1" x14ac:dyDescent="0.35">
      <c r="A1" s="35" t="s">
        <v>138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5" s="18" customFormat="1" ht="75" customHeight="1" x14ac:dyDescent="0.35">
      <c r="A2" s="21" t="s">
        <v>0</v>
      </c>
      <c r="B2" s="21" t="s">
        <v>112</v>
      </c>
      <c r="C2" s="21" t="s">
        <v>6</v>
      </c>
      <c r="D2" s="21" t="s">
        <v>140</v>
      </c>
      <c r="E2" s="21" t="s">
        <v>139</v>
      </c>
      <c r="F2" s="22" t="s">
        <v>142</v>
      </c>
      <c r="G2" s="31" t="s">
        <v>141</v>
      </c>
      <c r="H2" s="21" t="s">
        <v>143</v>
      </c>
      <c r="I2" s="21" t="s">
        <v>144</v>
      </c>
      <c r="J2" s="21" t="s">
        <v>145</v>
      </c>
      <c r="K2" s="21" t="s">
        <v>147</v>
      </c>
      <c r="L2" s="21" t="s">
        <v>148</v>
      </c>
      <c r="M2" s="21" t="s">
        <v>146</v>
      </c>
      <c r="N2" s="21" t="s">
        <v>154</v>
      </c>
    </row>
    <row r="3" spans="1:15" x14ac:dyDescent="0.35">
      <c r="A3" s="13" t="s">
        <v>18</v>
      </c>
      <c r="B3" s="27">
        <v>824</v>
      </c>
      <c r="C3" s="13" t="s">
        <v>19</v>
      </c>
      <c r="D3" s="14" t="s">
        <v>20</v>
      </c>
      <c r="E3" s="16">
        <v>1455928366</v>
      </c>
      <c r="F3" s="16">
        <v>453930868</v>
      </c>
      <c r="G3" s="16">
        <v>620150912</v>
      </c>
      <c r="H3" s="16">
        <v>94568931</v>
      </c>
      <c r="I3" s="16">
        <v>453930868</v>
      </c>
      <c r="J3" s="16">
        <v>789734426</v>
      </c>
      <c r="K3" s="16"/>
      <c r="L3" s="16">
        <v>117694141</v>
      </c>
      <c r="M3" s="25">
        <f t="shared" ref="M3:M30" si="0">+J3+H3+K3+L3+I3</f>
        <v>1455928366</v>
      </c>
      <c r="N3" s="14" t="s">
        <v>149</v>
      </c>
      <c r="O3" t="s">
        <v>155</v>
      </c>
    </row>
    <row r="4" spans="1:15" x14ac:dyDescent="0.35">
      <c r="A4" s="13" t="s">
        <v>9</v>
      </c>
      <c r="B4" s="27">
        <v>2124</v>
      </c>
      <c r="C4" s="13" t="s">
        <v>15</v>
      </c>
      <c r="D4" s="14" t="s">
        <v>16</v>
      </c>
      <c r="E4" s="16">
        <v>3910768337</v>
      </c>
      <c r="F4" s="16">
        <v>2512968673</v>
      </c>
      <c r="G4" s="16">
        <v>0</v>
      </c>
      <c r="H4" s="16">
        <v>523535140</v>
      </c>
      <c r="I4" s="16">
        <v>2512968673</v>
      </c>
      <c r="J4" s="16">
        <v>681883209</v>
      </c>
      <c r="K4" s="16">
        <v>192381315</v>
      </c>
      <c r="L4" s="16"/>
      <c r="M4" s="25">
        <f t="shared" si="0"/>
        <v>3910768337</v>
      </c>
      <c r="N4" s="14" t="s">
        <v>149</v>
      </c>
      <c r="O4" t="s">
        <v>155</v>
      </c>
    </row>
    <row r="5" spans="1:15" x14ac:dyDescent="0.35">
      <c r="A5" s="13" t="s">
        <v>9</v>
      </c>
      <c r="B5" s="27">
        <v>2724</v>
      </c>
      <c r="C5" s="13" t="s">
        <v>15</v>
      </c>
      <c r="D5" s="14" t="s">
        <v>16</v>
      </c>
      <c r="E5" s="16">
        <v>68082162.609999999</v>
      </c>
      <c r="F5" s="16">
        <v>59392810.869999997</v>
      </c>
      <c r="G5" s="16"/>
      <c r="H5" s="16">
        <v>8750000</v>
      </c>
      <c r="I5" s="16">
        <v>59332162.609999999</v>
      </c>
      <c r="J5" s="16">
        <v>0</v>
      </c>
      <c r="K5" s="14"/>
      <c r="L5" s="14"/>
      <c r="M5" s="25">
        <f t="shared" si="0"/>
        <v>68082162.609999999</v>
      </c>
      <c r="N5" s="14" t="s">
        <v>150</v>
      </c>
      <c r="O5" t="s">
        <v>155</v>
      </c>
    </row>
    <row r="6" spans="1:15" x14ac:dyDescent="0.35">
      <c r="A6" s="13" t="s">
        <v>9</v>
      </c>
      <c r="B6" s="27">
        <v>2624</v>
      </c>
      <c r="C6" s="13" t="s">
        <v>15</v>
      </c>
      <c r="D6" s="14" t="s">
        <v>16</v>
      </c>
      <c r="E6" s="16">
        <v>18813539.259999998</v>
      </c>
      <c r="F6" s="16">
        <v>16571339.300000001</v>
      </c>
      <c r="G6" s="16"/>
      <c r="H6" s="16">
        <v>2299939.9999999981</v>
      </c>
      <c r="I6" s="16">
        <v>16513599.26</v>
      </c>
      <c r="J6" s="16">
        <v>0</v>
      </c>
      <c r="K6" s="14"/>
      <c r="L6" s="14"/>
      <c r="M6" s="25">
        <f t="shared" si="0"/>
        <v>18813539.259999998</v>
      </c>
      <c r="N6" s="14" t="s">
        <v>150</v>
      </c>
      <c r="O6" t="s">
        <v>155</v>
      </c>
    </row>
    <row r="7" spans="1:15" x14ac:dyDescent="0.35">
      <c r="A7" s="13" t="s">
        <v>9</v>
      </c>
      <c r="B7" s="27">
        <v>1724</v>
      </c>
      <c r="C7" s="13" t="s">
        <v>15</v>
      </c>
      <c r="D7" s="14" t="s">
        <v>16</v>
      </c>
      <c r="E7" s="16">
        <v>25648187.370000001</v>
      </c>
      <c r="F7" s="16">
        <v>21846964.02</v>
      </c>
      <c r="G7" s="16"/>
      <c r="H7" s="16">
        <v>2985600.0000000037</v>
      </c>
      <c r="I7" s="16">
        <v>21846964.02</v>
      </c>
      <c r="J7" s="16">
        <v>815623.34999999776</v>
      </c>
      <c r="K7" s="14"/>
      <c r="L7" s="14"/>
      <c r="M7" s="25">
        <f t="shared" si="0"/>
        <v>25648187.370000001</v>
      </c>
      <c r="N7" s="14" t="s">
        <v>150</v>
      </c>
      <c r="O7" t="s">
        <v>155</v>
      </c>
    </row>
    <row r="8" spans="1:15" x14ac:dyDescent="0.35">
      <c r="A8" s="13" t="s">
        <v>9</v>
      </c>
      <c r="B8" s="27">
        <v>3224</v>
      </c>
      <c r="C8" s="13" t="s">
        <v>15</v>
      </c>
      <c r="D8" s="14" t="s">
        <v>16</v>
      </c>
      <c r="E8" s="16">
        <v>74467371.780000001</v>
      </c>
      <c r="F8" s="16">
        <v>85022721.269999996</v>
      </c>
      <c r="G8" s="16"/>
      <c r="H8" s="16">
        <v>10016900.000000007</v>
      </c>
      <c r="I8" s="16">
        <v>64450471.779999994</v>
      </c>
      <c r="J8" s="16">
        <v>0</v>
      </c>
      <c r="K8" s="14"/>
      <c r="L8" s="14"/>
      <c r="M8" s="25">
        <f t="shared" si="0"/>
        <v>74467371.780000001</v>
      </c>
      <c r="N8" s="14" t="s">
        <v>150</v>
      </c>
      <c r="O8" t="s">
        <v>155</v>
      </c>
    </row>
    <row r="9" spans="1:15" x14ac:dyDescent="0.35">
      <c r="A9" s="13" t="s">
        <v>9</v>
      </c>
      <c r="B9" s="27">
        <v>1324</v>
      </c>
      <c r="C9" s="13" t="s">
        <v>15</v>
      </c>
      <c r="D9" s="14" t="s">
        <v>16</v>
      </c>
      <c r="E9" s="16">
        <v>22461038</v>
      </c>
      <c r="F9" s="16">
        <v>18487251.719999999</v>
      </c>
      <c r="G9" s="16"/>
      <c r="H9" s="16">
        <v>2468400</v>
      </c>
      <c r="I9" s="16">
        <v>18487251.719999999</v>
      </c>
      <c r="J9" s="16">
        <v>1505386.2800000012</v>
      </c>
      <c r="K9" s="14"/>
      <c r="L9" s="14"/>
      <c r="M9" s="25">
        <f t="shared" si="0"/>
        <v>22461038</v>
      </c>
      <c r="N9" s="14" t="s">
        <v>150</v>
      </c>
      <c r="O9" t="s">
        <v>155</v>
      </c>
    </row>
    <row r="10" spans="1:15" x14ac:dyDescent="0.35">
      <c r="A10" s="13" t="s">
        <v>9</v>
      </c>
      <c r="B10" s="27">
        <v>2824</v>
      </c>
      <c r="C10" s="13" t="s">
        <v>15</v>
      </c>
      <c r="D10" s="14" t="s">
        <v>16</v>
      </c>
      <c r="E10" s="16">
        <v>50319083.149999999</v>
      </c>
      <c r="F10" s="16">
        <v>42498409.659999996</v>
      </c>
      <c r="G10" s="16"/>
      <c r="H10" s="16">
        <v>5624950</v>
      </c>
      <c r="I10" s="16">
        <v>42498409.659999996</v>
      </c>
      <c r="J10" s="16">
        <v>2195723.4900000021</v>
      </c>
      <c r="K10" s="14"/>
      <c r="L10" s="14"/>
      <c r="M10" s="25">
        <f t="shared" si="0"/>
        <v>50319083.149999999</v>
      </c>
      <c r="N10" s="14" t="s">
        <v>150</v>
      </c>
      <c r="O10" t="s">
        <v>155</v>
      </c>
    </row>
    <row r="11" spans="1:15" x14ac:dyDescent="0.35">
      <c r="A11" s="13" t="s">
        <v>9</v>
      </c>
      <c r="B11" s="27">
        <v>3024</v>
      </c>
      <c r="C11" s="13" t="s">
        <v>15</v>
      </c>
      <c r="D11" s="14" t="s">
        <v>16</v>
      </c>
      <c r="E11" s="16">
        <v>73019626.329999998</v>
      </c>
      <c r="F11" s="16">
        <v>61431970.82</v>
      </c>
      <c r="G11" s="16"/>
      <c r="H11" s="16">
        <v>8067400</v>
      </c>
      <c r="I11" s="16">
        <v>61431970.82</v>
      </c>
      <c r="J11" s="16">
        <v>3520255.5099999979</v>
      </c>
      <c r="K11" s="14"/>
      <c r="L11" s="14"/>
      <c r="M11" s="25">
        <f t="shared" si="0"/>
        <v>73019626.329999998</v>
      </c>
      <c r="N11" s="14" t="s">
        <v>150</v>
      </c>
      <c r="O11" t="s">
        <v>155</v>
      </c>
    </row>
    <row r="12" spans="1:15" x14ac:dyDescent="0.35">
      <c r="A12" s="13" t="s">
        <v>9</v>
      </c>
      <c r="B12" s="27">
        <v>1824</v>
      </c>
      <c r="C12" s="13" t="s">
        <v>15</v>
      </c>
      <c r="D12" s="14" t="s">
        <v>16</v>
      </c>
      <c r="E12" s="16">
        <v>22801115.18</v>
      </c>
      <c r="F12" s="16">
        <v>20758995.140000001</v>
      </c>
      <c r="G12" s="16"/>
      <c r="H12" s="16">
        <v>2739950</v>
      </c>
      <c r="I12" s="16">
        <v>20061165.18</v>
      </c>
      <c r="J12" s="16">
        <v>0</v>
      </c>
      <c r="K12" s="14"/>
      <c r="L12" s="14"/>
      <c r="M12" s="25">
        <f t="shared" si="0"/>
        <v>22801115.18</v>
      </c>
      <c r="N12" s="14" t="s">
        <v>150</v>
      </c>
      <c r="O12" t="s">
        <v>155</v>
      </c>
    </row>
    <row r="13" spans="1:15" x14ac:dyDescent="0.35">
      <c r="A13" s="13" t="s">
        <v>9</v>
      </c>
      <c r="B13" s="27">
        <v>1424</v>
      </c>
      <c r="C13" s="13" t="s">
        <v>15</v>
      </c>
      <c r="D13" s="14" t="s">
        <v>16</v>
      </c>
      <c r="E13" s="16">
        <v>47257169.469999999</v>
      </c>
      <c r="F13" s="16">
        <v>59172089.259999998</v>
      </c>
      <c r="G13" s="16"/>
      <c r="H13" s="16">
        <v>5753899.9999999925</v>
      </c>
      <c r="I13" s="16">
        <v>41503269.470000006</v>
      </c>
      <c r="J13" s="16">
        <v>0</v>
      </c>
      <c r="K13" s="14"/>
      <c r="L13" s="14"/>
      <c r="M13" s="25">
        <f t="shared" si="0"/>
        <v>47257169.469999999</v>
      </c>
      <c r="N13" s="14" t="s">
        <v>150</v>
      </c>
      <c r="O13" t="s">
        <v>155</v>
      </c>
    </row>
    <row r="14" spans="1:15" x14ac:dyDescent="0.35">
      <c r="A14" s="13" t="s">
        <v>9</v>
      </c>
      <c r="B14" s="27">
        <v>1624</v>
      </c>
      <c r="C14" s="13" t="s">
        <v>15</v>
      </c>
      <c r="D14" s="14" t="s">
        <v>16</v>
      </c>
      <c r="E14" s="16">
        <v>18663981.59</v>
      </c>
      <c r="F14" s="16">
        <v>16940244.32</v>
      </c>
      <c r="G14" s="16"/>
      <c r="H14" s="16">
        <v>2535400</v>
      </c>
      <c r="I14" s="16">
        <v>16128581.59</v>
      </c>
      <c r="J14" s="16">
        <v>0</v>
      </c>
      <c r="K14" s="14"/>
      <c r="L14" s="14"/>
      <c r="M14" s="25">
        <f t="shared" si="0"/>
        <v>18663981.59</v>
      </c>
      <c r="N14" s="14" t="s">
        <v>150</v>
      </c>
      <c r="O14" t="s">
        <v>155</v>
      </c>
    </row>
    <row r="15" spans="1:15" x14ac:dyDescent="0.35">
      <c r="A15" s="13" t="s">
        <v>9</v>
      </c>
      <c r="B15" s="27">
        <v>1524</v>
      </c>
      <c r="C15" s="13" t="s">
        <v>15</v>
      </c>
      <c r="D15" s="14" t="s">
        <v>16</v>
      </c>
      <c r="E15" s="16">
        <v>43714706.600000001</v>
      </c>
      <c r="F15" s="16">
        <v>37246983.299999997</v>
      </c>
      <c r="G15" s="16"/>
      <c r="H15" s="16">
        <v>5295800</v>
      </c>
      <c r="I15" s="16">
        <v>37246983.299999997</v>
      </c>
      <c r="J15" s="16">
        <v>1171923.3000000045</v>
      </c>
      <c r="K15" s="14"/>
      <c r="L15" s="14"/>
      <c r="M15" s="25">
        <f t="shared" si="0"/>
        <v>43714706.600000001</v>
      </c>
      <c r="N15" s="14" t="s">
        <v>150</v>
      </c>
      <c r="O15" t="s">
        <v>155</v>
      </c>
    </row>
    <row r="16" spans="1:15" x14ac:dyDescent="0.35">
      <c r="A16" s="13" t="s">
        <v>9</v>
      </c>
      <c r="B16" s="27">
        <v>2924</v>
      </c>
      <c r="C16" s="13" t="s">
        <v>15</v>
      </c>
      <c r="D16" s="14" t="s">
        <v>16</v>
      </c>
      <c r="E16" s="16">
        <v>17079093.649999999</v>
      </c>
      <c r="F16" s="16">
        <v>31278901.329999998</v>
      </c>
      <c r="G16" s="16"/>
      <c r="H16" s="16">
        <v>1968050</v>
      </c>
      <c r="I16" s="16">
        <v>15111043.649999999</v>
      </c>
      <c r="J16" s="16">
        <v>0</v>
      </c>
      <c r="K16" s="14"/>
      <c r="L16" s="14"/>
      <c r="M16" s="25">
        <f t="shared" si="0"/>
        <v>17079093.649999999</v>
      </c>
      <c r="N16" s="14" t="s">
        <v>150</v>
      </c>
      <c r="O16" t="s">
        <v>155</v>
      </c>
    </row>
    <row r="17" spans="1:15" x14ac:dyDescent="0.35">
      <c r="A17" s="13" t="s">
        <v>9</v>
      </c>
      <c r="B17" s="27">
        <v>3124</v>
      </c>
      <c r="C17" s="13" t="s">
        <v>15</v>
      </c>
      <c r="D17" s="14" t="s">
        <v>16</v>
      </c>
      <c r="E17" s="16">
        <v>52132954.530000001</v>
      </c>
      <c r="F17" s="16">
        <v>44491083.450000003</v>
      </c>
      <c r="G17" s="16"/>
      <c r="H17" s="16">
        <v>6394900</v>
      </c>
      <c r="I17" s="16">
        <v>44491083.450000003</v>
      </c>
      <c r="J17" s="16">
        <v>1246971.0799999982</v>
      </c>
      <c r="K17" s="14"/>
      <c r="L17" s="14"/>
      <c r="M17" s="25">
        <f t="shared" si="0"/>
        <v>52132954.530000001</v>
      </c>
      <c r="N17" s="14" t="s">
        <v>150</v>
      </c>
      <c r="O17" t="s">
        <v>155</v>
      </c>
    </row>
    <row r="18" spans="1:15" x14ac:dyDescent="0.35">
      <c r="A18" s="13" t="s">
        <v>18</v>
      </c>
      <c r="B18" s="27">
        <v>924</v>
      </c>
      <c r="C18" s="13" t="s">
        <v>19</v>
      </c>
      <c r="D18" s="14" t="s">
        <v>20</v>
      </c>
      <c r="E18" s="16">
        <v>220743960.31</v>
      </c>
      <c r="F18" s="16">
        <v>182438124.25</v>
      </c>
      <c r="G18" s="16"/>
      <c r="H18" s="16">
        <v>24306726</v>
      </c>
      <c r="I18" s="16">
        <v>182438124.25</v>
      </c>
      <c r="J18" s="16">
        <v>13999110.060000002</v>
      </c>
      <c r="K18" s="14"/>
      <c r="L18" s="14"/>
      <c r="M18" s="25">
        <f t="shared" si="0"/>
        <v>220743960.31</v>
      </c>
      <c r="N18" s="14" t="s">
        <v>150</v>
      </c>
      <c r="O18" t="s">
        <v>155</v>
      </c>
    </row>
    <row r="19" spans="1:15" x14ac:dyDescent="0.35">
      <c r="A19" s="13" t="s">
        <v>46</v>
      </c>
      <c r="B19" s="27" t="s">
        <v>136</v>
      </c>
      <c r="C19" s="13" t="s">
        <v>50</v>
      </c>
      <c r="D19" s="14" t="s">
        <v>51</v>
      </c>
      <c r="E19" s="16">
        <v>11735128809.050003</v>
      </c>
      <c r="F19" s="16">
        <v>6977431419.5699997</v>
      </c>
      <c r="G19" s="16">
        <v>628604466</v>
      </c>
      <c r="H19" s="16">
        <v>584738300</v>
      </c>
      <c r="I19" s="16">
        <v>6535264974.8599987</v>
      </c>
      <c r="J19" s="16">
        <v>1620242829.210001</v>
      </c>
      <c r="K19" s="16">
        <v>2781149004.73</v>
      </c>
      <c r="L19" s="25">
        <v>213733700.25000334</v>
      </c>
      <c r="M19" s="25">
        <f t="shared" si="0"/>
        <v>11735128809.050003</v>
      </c>
      <c r="N19" s="14" t="s">
        <v>151</v>
      </c>
      <c r="O19" t="s">
        <v>155</v>
      </c>
    </row>
    <row r="20" spans="1:15" x14ac:dyDescent="0.35">
      <c r="A20" s="13" t="s">
        <v>9</v>
      </c>
      <c r="B20" s="27" t="s">
        <v>135</v>
      </c>
      <c r="C20" s="13" t="s">
        <v>15</v>
      </c>
      <c r="D20" s="14" t="s">
        <v>16</v>
      </c>
      <c r="E20" s="16">
        <v>620308153.88999987</v>
      </c>
      <c r="F20" s="16">
        <v>576629493.42999995</v>
      </c>
      <c r="G20" s="16">
        <v>2263142</v>
      </c>
      <c r="H20" s="16">
        <v>15261700</v>
      </c>
      <c r="I20" s="16">
        <v>413934916.63000005</v>
      </c>
      <c r="J20" s="16">
        <v>8392039.2199999094</v>
      </c>
      <c r="K20" s="16">
        <v>176443801.16</v>
      </c>
      <c r="L20" s="25">
        <v>6275696.8799999058</v>
      </c>
      <c r="M20" s="25">
        <f t="shared" si="0"/>
        <v>620308153.88999987</v>
      </c>
      <c r="N20" s="14" t="s">
        <v>151</v>
      </c>
      <c r="O20" t="s">
        <v>155</v>
      </c>
    </row>
    <row r="21" spans="1:15" x14ac:dyDescent="0.35">
      <c r="A21" s="13" t="s">
        <v>57</v>
      </c>
      <c r="B21" s="27">
        <v>3324</v>
      </c>
      <c r="C21" s="13" t="s">
        <v>61</v>
      </c>
      <c r="D21" s="14" t="s">
        <v>62</v>
      </c>
      <c r="E21" s="16">
        <v>5874158928.7700005</v>
      </c>
      <c r="F21" s="16">
        <v>1445180743.22</v>
      </c>
      <c r="G21" s="16"/>
      <c r="H21" s="16">
        <v>4770318499</v>
      </c>
      <c r="I21" s="16">
        <v>1103840429.77</v>
      </c>
      <c r="J21" s="16">
        <v>0</v>
      </c>
      <c r="K21" s="14"/>
      <c r="L21" s="14"/>
      <c r="M21" s="25">
        <f t="shared" si="0"/>
        <v>5874158928.7700005</v>
      </c>
      <c r="N21" s="14" t="s">
        <v>63</v>
      </c>
      <c r="O21" t="s">
        <v>155</v>
      </c>
    </row>
    <row r="22" spans="1:15" x14ac:dyDescent="0.35">
      <c r="A22" s="13" t="s">
        <v>65</v>
      </c>
      <c r="B22" s="27">
        <v>1024</v>
      </c>
      <c r="C22" s="13" t="s">
        <v>19</v>
      </c>
      <c r="D22" s="14" t="s">
        <v>20</v>
      </c>
      <c r="E22" s="16">
        <v>358285083</v>
      </c>
      <c r="F22" s="16">
        <v>111352268</v>
      </c>
      <c r="G22" s="16"/>
      <c r="H22" s="16">
        <v>250500043</v>
      </c>
      <c r="I22" s="16">
        <v>107785040</v>
      </c>
      <c r="J22" s="16">
        <v>0</v>
      </c>
      <c r="K22" s="14"/>
      <c r="L22" s="14"/>
      <c r="M22" s="25">
        <f t="shared" si="0"/>
        <v>358285083</v>
      </c>
      <c r="N22" s="14" t="s">
        <v>152</v>
      </c>
      <c r="O22" t="s">
        <v>155</v>
      </c>
    </row>
    <row r="23" spans="1:15" x14ac:dyDescent="0.35">
      <c r="A23" s="13" t="s">
        <v>9</v>
      </c>
      <c r="B23" s="27">
        <v>2324</v>
      </c>
      <c r="C23" s="13" t="s">
        <v>15</v>
      </c>
      <c r="D23" s="14" t="s">
        <v>16</v>
      </c>
      <c r="E23" s="16">
        <v>524349607.08999997</v>
      </c>
      <c r="F23" s="16">
        <v>395617173</v>
      </c>
      <c r="G23" s="16"/>
      <c r="H23" s="16">
        <v>76615812.99999994</v>
      </c>
      <c r="I23" s="16">
        <v>395617173</v>
      </c>
      <c r="J23" s="16">
        <v>52116621.090000033</v>
      </c>
      <c r="K23" s="14"/>
      <c r="L23" s="14"/>
      <c r="M23" s="25">
        <f t="shared" si="0"/>
        <v>524349607.08999997</v>
      </c>
      <c r="N23" s="14" t="s">
        <v>153</v>
      </c>
      <c r="O23" t="s">
        <v>155</v>
      </c>
    </row>
    <row r="24" spans="1:15" x14ac:dyDescent="0.35">
      <c r="A24" s="13" t="s">
        <v>9</v>
      </c>
      <c r="B24" s="27">
        <v>2424</v>
      </c>
      <c r="C24" s="13" t="s">
        <v>15</v>
      </c>
      <c r="D24" s="14" t="s">
        <v>16</v>
      </c>
      <c r="E24" s="16">
        <v>1023188355</v>
      </c>
      <c r="F24" s="16">
        <v>692330054</v>
      </c>
      <c r="G24" s="16"/>
      <c r="H24" s="16">
        <v>134077672</v>
      </c>
      <c r="I24" s="16">
        <v>692330054</v>
      </c>
      <c r="J24" s="16">
        <v>196780629</v>
      </c>
      <c r="K24" s="14"/>
      <c r="L24" s="14"/>
      <c r="M24" s="25">
        <f t="shared" si="0"/>
        <v>1023188355</v>
      </c>
      <c r="N24" s="14" t="s">
        <v>153</v>
      </c>
      <c r="O24" t="s">
        <v>155</v>
      </c>
    </row>
    <row r="25" spans="1:15" x14ac:dyDescent="0.35">
      <c r="A25" s="13" t="s">
        <v>18</v>
      </c>
      <c r="B25" s="27">
        <v>1224</v>
      </c>
      <c r="C25" s="13" t="s">
        <v>19</v>
      </c>
      <c r="D25" s="14" t="s">
        <v>20</v>
      </c>
      <c r="E25" s="16">
        <v>982250187</v>
      </c>
      <c r="F25" s="16">
        <v>285033233</v>
      </c>
      <c r="G25" s="16"/>
      <c r="H25" s="16">
        <v>94080280</v>
      </c>
      <c r="I25" s="16">
        <v>276476632</v>
      </c>
      <c r="J25" s="16">
        <v>611693275</v>
      </c>
      <c r="K25" s="14"/>
      <c r="L25" s="14"/>
      <c r="M25" s="25">
        <f t="shared" si="0"/>
        <v>982250187</v>
      </c>
      <c r="N25" s="14" t="s">
        <v>153</v>
      </c>
      <c r="O25" t="s">
        <v>155</v>
      </c>
    </row>
    <row r="26" spans="1:15" x14ac:dyDescent="0.35">
      <c r="A26" s="13" t="s">
        <v>83</v>
      </c>
      <c r="B26" s="27">
        <v>3424</v>
      </c>
      <c r="C26" s="13" t="s">
        <v>50</v>
      </c>
      <c r="D26" s="14" t="s">
        <v>51</v>
      </c>
      <c r="E26" s="16">
        <v>843619964</v>
      </c>
      <c r="F26" s="16">
        <v>238750000</v>
      </c>
      <c r="G26" s="16"/>
      <c r="H26" s="16">
        <v>755057674</v>
      </c>
      <c r="I26" s="16">
        <v>61807751</v>
      </c>
      <c r="J26" s="16">
        <v>26754539</v>
      </c>
      <c r="K26" s="14"/>
      <c r="L26" s="14"/>
      <c r="M26" s="25">
        <f t="shared" si="0"/>
        <v>843619964</v>
      </c>
      <c r="N26" s="14" t="s">
        <v>153</v>
      </c>
      <c r="O26" t="s">
        <v>155</v>
      </c>
    </row>
    <row r="27" spans="1:15" x14ac:dyDescent="0.35">
      <c r="A27" s="13" t="s">
        <v>9</v>
      </c>
      <c r="B27" s="27">
        <v>2224</v>
      </c>
      <c r="C27" s="13" t="s">
        <v>15</v>
      </c>
      <c r="D27" s="14" t="s">
        <v>16</v>
      </c>
      <c r="E27" s="16">
        <v>528325032</v>
      </c>
      <c r="F27" s="16">
        <v>346165027</v>
      </c>
      <c r="G27" s="16"/>
      <c r="H27" s="16">
        <v>67038836</v>
      </c>
      <c r="I27" s="16">
        <v>346165027</v>
      </c>
      <c r="J27" s="16">
        <v>115121169</v>
      </c>
      <c r="K27" s="14"/>
      <c r="L27" s="14"/>
      <c r="M27" s="25">
        <f t="shared" si="0"/>
        <v>528325032</v>
      </c>
      <c r="N27" s="14" t="s">
        <v>153</v>
      </c>
      <c r="O27" t="s">
        <v>155</v>
      </c>
    </row>
    <row r="28" spans="1:15" x14ac:dyDescent="0.35">
      <c r="A28" s="13" t="s">
        <v>92</v>
      </c>
      <c r="B28" s="27">
        <v>1124</v>
      </c>
      <c r="C28" s="13" t="s">
        <v>19</v>
      </c>
      <c r="D28" s="14" t="s">
        <v>20</v>
      </c>
      <c r="E28" s="16">
        <v>843619964</v>
      </c>
      <c r="F28" s="16">
        <v>42073000</v>
      </c>
      <c r="G28" s="16"/>
      <c r="H28" s="16">
        <v>755057674</v>
      </c>
      <c r="I28" s="16">
        <v>26754539</v>
      </c>
      <c r="J28" s="16">
        <v>61807751</v>
      </c>
      <c r="K28" s="14"/>
      <c r="L28" s="14"/>
      <c r="M28" s="25">
        <f t="shared" si="0"/>
        <v>843619964</v>
      </c>
      <c r="N28" s="14" t="s">
        <v>153</v>
      </c>
      <c r="O28" t="s">
        <v>155</v>
      </c>
    </row>
    <row r="29" spans="1:15" x14ac:dyDescent="0.35">
      <c r="A29" s="13" t="s">
        <v>9</v>
      </c>
      <c r="B29" s="27">
        <v>2524</v>
      </c>
      <c r="C29" s="13" t="s">
        <v>15</v>
      </c>
      <c r="D29" s="14" t="s">
        <v>16</v>
      </c>
      <c r="E29" s="16">
        <v>982250187</v>
      </c>
      <c r="F29" s="16">
        <v>270206839</v>
      </c>
      <c r="G29" s="16"/>
      <c r="H29" s="16">
        <v>94080280</v>
      </c>
      <c r="I29" s="16">
        <v>270206839</v>
      </c>
      <c r="J29" s="16">
        <v>617963068</v>
      </c>
      <c r="K29" s="14"/>
      <c r="L29" s="14"/>
      <c r="M29" s="25">
        <f t="shared" si="0"/>
        <v>982250187</v>
      </c>
      <c r="N29" s="14" t="s">
        <v>153</v>
      </c>
      <c r="O29" t="s">
        <v>155</v>
      </c>
    </row>
    <row r="30" spans="1:15" s="20" customFormat="1" x14ac:dyDescent="0.35">
      <c r="A30" s="34" t="s">
        <v>137</v>
      </c>
      <c r="B30" s="34"/>
      <c r="C30" s="19"/>
      <c r="E30" s="28">
        <f t="shared" ref="E30:L30" si="1">SUM(E3:E29)</f>
        <v>30437384963.630005</v>
      </c>
      <c r="F30" s="28">
        <f t="shared" si="1"/>
        <v>15045246679.929998</v>
      </c>
      <c r="G30" s="28">
        <f t="shared" si="1"/>
        <v>1251018520</v>
      </c>
      <c r="H30" s="28">
        <f>SUM(H3:H29)</f>
        <v>8304138758</v>
      </c>
      <c r="I30" s="28">
        <f t="shared" si="1"/>
        <v>13838623998.019999</v>
      </c>
      <c r="J30" s="28">
        <f t="shared" si="1"/>
        <v>4806944548.5900002</v>
      </c>
      <c r="K30" s="28">
        <f t="shared" si="1"/>
        <v>3149974120.8899999</v>
      </c>
      <c r="L30" s="28">
        <f t="shared" si="1"/>
        <v>337703538.13000321</v>
      </c>
      <c r="M30" s="17">
        <f t="shared" si="0"/>
        <v>30437384963.630001</v>
      </c>
      <c r="N30" s="32"/>
      <c r="O30" t="s">
        <v>155</v>
      </c>
    </row>
    <row r="31" spans="1:15" x14ac:dyDescent="0.35">
      <c r="J31" s="1"/>
      <c r="M31" s="4"/>
      <c r="O31" t="s">
        <v>155</v>
      </c>
    </row>
    <row r="32" spans="1:15" x14ac:dyDescent="0.35">
      <c r="H32" s="4"/>
      <c r="I32" s="4"/>
      <c r="J32" s="4"/>
      <c r="K32" s="4"/>
      <c r="L32" s="4"/>
      <c r="O32" t="s">
        <v>155</v>
      </c>
    </row>
    <row r="33" spans="1:15" x14ac:dyDescent="0.35">
      <c r="J33" s="4"/>
      <c r="O33" t="s">
        <v>155</v>
      </c>
    </row>
    <row r="34" spans="1:15" x14ac:dyDescent="0.35">
      <c r="O34" t="s">
        <v>155</v>
      </c>
    </row>
    <row r="35" spans="1:15" x14ac:dyDescent="0.35">
      <c r="O35" t="s">
        <v>155</v>
      </c>
    </row>
    <row r="44" spans="1:15" ht="15.5" x14ac:dyDescent="0.35">
      <c r="A44" s="33" t="s">
        <v>111</v>
      </c>
      <c r="B44" s="33"/>
    </row>
    <row r="45" spans="1:15" x14ac:dyDescent="0.35">
      <c r="A45" s="2">
        <v>39522</v>
      </c>
      <c r="B45" s="2" t="s">
        <v>95</v>
      </c>
    </row>
    <row r="46" spans="1:15" x14ac:dyDescent="0.35">
      <c r="A46" s="2">
        <v>53922</v>
      </c>
      <c r="B46" s="2" t="s">
        <v>97</v>
      </c>
    </row>
  </sheetData>
  <autoFilter ref="A2:I30" xr:uid="{00000000-0001-0000-0000-000000000000}"/>
  <mergeCells count="3">
    <mergeCell ref="A44:B44"/>
    <mergeCell ref="A30:B30"/>
    <mergeCell ref="A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3A830-98EC-48D0-9BD0-0E97C794AFA9}">
  <dimension ref="A1:T46"/>
  <sheetViews>
    <sheetView topLeftCell="E5" zoomScale="90" zoomScaleNormal="90" workbookViewId="0">
      <selection activeCell="G19" sqref="G19"/>
    </sheetView>
  </sheetViews>
  <sheetFormatPr baseColWidth="10" defaultRowHeight="14.5" x14ac:dyDescent="0.35"/>
  <cols>
    <col min="1" max="1" width="13.26953125" style="2" customWidth="1"/>
    <col min="2" max="2" width="9.1796875" style="2" customWidth="1"/>
    <col min="3" max="3" width="19.54296875" customWidth="1"/>
    <col min="4" max="4" width="14.1796875" customWidth="1"/>
    <col min="5" max="5" width="23.81640625" customWidth="1"/>
    <col min="6" max="6" width="15.81640625" style="2" customWidth="1"/>
    <col min="7" max="7" width="12.81640625" customWidth="1"/>
    <col min="8" max="8" width="15.54296875" customWidth="1"/>
    <col min="9" max="9" width="21" customWidth="1"/>
    <col min="10" max="10" width="34.453125" customWidth="1"/>
    <col min="11" max="11" width="19.81640625" customWidth="1"/>
    <col min="12" max="12" width="18.7265625" style="3" customWidth="1"/>
    <col min="13" max="13" width="18.81640625" style="3" customWidth="1"/>
    <col min="14" max="15" width="17.81640625" customWidth="1"/>
    <col min="16" max="16" width="18.453125" customWidth="1"/>
    <col min="17" max="17" width="19.7265625" customWidth="1"/>
    <col min="18" max="18" width="17.81640625" bestFit="1" customWidth="1"/>
    <col min="19" max="19" width="19.7265625" customWidth="1"/>
    <col min="20" max="20" width="16" customWidth="1"/>
  </cols>
  <sheetData>
    <row r="1" spans="1:20" ht="35.25" customHeight="1" x14ac:dyDescent="0.35">
      <c r="A1" s="30" t="s">
        <v>138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0" s="18" customFormat="1" ht="75" customHeight="1" x14ac:dyDescent="0.35">
      <c r="A2" s="21" t="s">
        <v>0</v>
      </c>
      <c r="B2" s="21" t="s">
        <v>112</v>
      </c>
      <c r="C2" s="29" t="s">
        <v>113</v>
      </c>
      <c r="D2" s="29" t="s">
        <v>1</v>
      </c>
      <c r="E2" s="21" t="s">
        <v>2</v>
      </c>
      <c r="F2" s="21" t="s">
        <v>3</v>
      </c>
      <c r="G2" s="29" t="s">
        <v>4</v>
      </c>
      <c r="H2" s="29" t="s">
        <v>5</v>
      </c>
      <c r="I2" s="21" t="s">
        <v>6</v>
      </c>
      <c r="J2" s="21" t="s">
        <v>140</v>
      </c>
      <c r="K2" s="21" t="s">
        <v>139</v>
      </c>
      <c r="L2" s="22" t="s">
        <v>142</v>
      </c>
      <c r="M2" s="31" t="s">
        <v>141</v>
      </c>
      <c r="N2" s="21" t="s">
        <v>130</v>
      </c>
      <c r="O2" s="21" t="s">
        <v>129</v>
      </c>
      <c r="P2" s="21" t="s">
        <v>128</v>
      </c>
      <c r="Q2" s="21" t="s">
        <v>131</v>
      </c>
      <c r="R2" s="21" t="s">
        <v>132</v>
      </c>
      <c r="S2" s="21" t="s">
        <v>133</v>
      </c>
      <c r="T2" s="21" t="s">
        <v>7</v>
      </c>
    </row>
    <row r="3" spans="1:20" x14ac:dyDescent="0.35">
      <c r="A3" s="13" t="s">
        <v>18</v>
      </c>
      <c r="B3" s="27">
        <v>824</v>
      </c>
      <c r="C3" s="23">
        <v>453930868</v>
      </c>
      <c r="D3" s="14" t="s">
        <v>8</v>
      </c>
      <c r="E3" s="14" t="s">
        <v>11</v>
      </c>
      <c r="F3" s="24" t="s">
        <v>12</v>
      </c>
      <c r="G3" s="14" t="s">
        <v>13</v>
      </c>
      <c r="H3" s="14" t="s">
        <v>14</v>
      </c>
      <c r="I3" s="14" t="s">
        <v>19</v>
      </c>
      <c r="J3" s="14" t="s">
        <v>20</v>
      </c>
      <c r="K3" s="16">
        <v>1455928366</v>
      </c>
      <c r="L3" s="16">
        <v>453930868</v>
      </c>
      <c r="M3" s="16">
        <v>620150912</v>
      </c>
      <c r="N3" s="16">
        <v>94568931</v>
      </c>
      <c r="O3" s="16">
        <v>453930868</v>
      </c>
      <c r="P3" s="16">
        <v>789734426</v>
      </c>
      <c r="Q3" s="16"/>
      <c r="R3" s="16">
        <v>117694141</v>
      </c>
      <c r="S3" s="25">
        <f t="shared" ref="S3:S30" si="0">+P3+N3+Q3+R3+O3</f>
        <v>1455928366</v>
      </c>
      <c r="T3" s="14" t="s">
        <v>17</v>
      </c>
    </row>
    <row r="4" spans="1:20" x14ac:dyDescent="0.35">
      <c r="A4" s="13" t="s">
        <v>9</v>
      </c>
      <c r="B4" s="27">
        <v>2124</v>
      </c>
      <c r="C4" s="23">
        <v>2512968673</v>
      </c>
      <c r="D4" s="14" t="s">
        <v>8</v>
      </c>
      <c r="E4" s="14" t="s">
        <v>11</v>
      </c>
      <c r="F4" s="24" t="s">
        <v>12</v>
      </c>
      <c r="G4" s="14" t="s">
        <v>13</v>
      </c>
      <c r="H4" s="14" t="s">
        <v>14</v>
      </c>
      <c r="I4" s="14" t="s">
        <v>15</v>
      </c>
      <c r="J4" s="14" t="s">
        <v>16</v>
      </c>
      <c r="K4" s="16">
        <v>3910768337</v>
      </c>
      <c r="L4" s="16">
        <v>2512968673</v>
      </c>
      <c r="M4" s="16">
        <v>0</v>
      </c>
      <c r="N4" s="16">
        <v>523535140</v>
      </c>
      <c r="O4" s="16">
        <v>2512968673</v>
      </c>
      <c r="P4" s="16">
        <v>681883209</v>
      </c>
      <c r="Q4" s="16">
        <v>192381315</v>
      </c>
      <c r="R4" s="16"/>
      <c r="S4" s="25">
        <f t="shared" si="0"/>
        <v>3910768337</v>
      </c>
      <c r="T4" s="14" t="s">
        <v>17</v>
      </c>
    </row>
    <row r="5" spans="1:20" x14ac:dyDescent="0.35">
      <c r="A5" s="13" t="s">
        <v>9</v>
      </c>
      <c r="B5" s="27">
        <v>2724</v>
      </c>
      <c r="C5" s="23">
        <v>59392810.869999997</v>
      </c>
      <c r="D5" s="14" t="s">
        <v>21</v>
      </c>
      <c r="E5" s="14" t="s">
        <v>22</v>
      </c>
      <c r="F5" s="26">
        <v>120870</v>
      </c>
      <c r="G5" s="14" t="s">
        <v>23</v>
      </c>
      <c r="H5" s="14" t="s">
        <v>24</v>
      </c>
      <c r="I5" s="14" t="s">
        <v>15</v>
      </c>
      <c r="J5" s="14" t="s">
        <v>16</v>
      </c>
      <c r="K5" s="16">
        <v>68082162.609999999</v>
      </c>
      <c r="L5" s="16">
        <v>59392810.869999997</v>
      </c>
      <c r="M5" s="16"/>
      <c r="N5" s="16">
        <v>8750000</v>
      </c>
      <c r="O5" s="16">
        <v>59332162.609999999</v>
      </c>
      <c r="P5" s="16">
        <v>0</v>
      </c>
      <c r="Q5" s="14"/>
      <c r="R5" s="14"/>
      <c r="S5" s="25">
        <f t="shared" si="0"/>
        <v>68082162.609999999</v>
      </c>
      <c r="T5" s="14" t="s">
        <v>25</v>
      </c>
    </row>
    <row r="6" spans="1:20" x14ac:dyDescent="0.35">
      <c r="A6" s="13" t="s">
        <v>9</v>
      </c>
      <c r="B6" s="27">
        <v>2624</v>
      </c>
      <c r="C6" s="23">
        <v>16571339.300000001</v>
      </c>
      <c r="D6" s="14" t="s">
        <v>21</v>
      </c>
      <c r="E6" s="14" t="s">
        <v>22</v>
      </c>
      <c r="F6" s="13">
        <v>120868</v>
      </c>
      <c r="G6" s="14" t="s">
        <v>26</v>
      </c>
      <c r="H6" s="14" t="s">
        <v>27</v>
      </c>
      <c r="I6" s="14" t="s">
        <v>15</v>
      </c>
      <c r="J6" s="14" t="s">
        <v>16</v>
      </c>
      <c r="K6" s="16">
        <v>18813539.259999998</v>
      </c>
      <c r="L6" s="16">
        <v>16571339.300000001</v>
      </c>
      <c r="M6" s="16"/>
      <c r="N6" s="16">
        <v>2299939.9999999981</v>
      </c>
      <c r="O6" s="16">
        <v>16513599.26</v>
      </c>
      <c r="P6" s="16">
        <v>0</v>
      </c>
      <c r="Q6" s="14"/>
      <c r="R6" s="14"/>
      <c r="S6" s="25">
        <f t="shared" si="0"/>
        <v>18813539.259999998</v>
      </c>
      <c r="T6" s="14" t="s">
        <v>28</v>
      </c>
    </row>
    <row r="7" spans="1:20" x14ac:dyDescent="0.35">
      <c r="A7" s="13" t="s">
        <v>9</v>
      </c>
      <c r="B7" s="27">
        <v>1724</v>
      </c>
      <c r="C7" s="23">
        <v>21846964.02</v>
      </c>
      <c r="D7" s="14" t="s">
        <v>29</v>
      </c>
      <c r="E7" s="14" t="s">
        <v>22</v>
      </c>
      <c r="F7" s="13">
        <v>120877</v>
      </c>
      <c r="G7" s="14" t="s">
        <v>30</v>
      </c>
      <c r="H7" s="14" t="s">
        <v>31</v>
      </c>
      <c r="I7" s="14" t="s">
        <v>15</v>
      </c>
      <c r="J7" s="14" t="s">
        <v>16</v>
      </c>
      <c r="K7" s="16">
        <v>25648187.370000001</v>
      </c>
      <c r="L7" s="16">
        <v>21846964.02</v>
      </c>
      <c r="M7" s="16"/>
      <c r="N7" s="16">
        <v>2985600.0000000037</v>
      </c>
      <c r="O7" s="16">
        <v>21846964.02</v>
      </c>
      <c r="P7" s="16">
        <v>815623.34999999776</v>
      </c>
      <c r="Q7" s="14"/>
      <c r="R7" s="14"/>
      <c r="S7" s="25">
        <f t="shared" si="0"/>
        <v>25648187.370000001</v>
      </c>
      <c r="T7" s="14" t="s">
        <v>25</v>
      </c>
    </row>
    <row r="8" spans="1:20" x14ac:dyDescent="0.35">
      <c r="A8" s="13" t="s">
        <v>9</v>
      </c>
      <c r="B8" s="27">
        <v>3224</v>
      </c>
      <c r="C8" s="23">
        <v>85022721.269999996</v>
      </c>
      <c r="D8" s="14" t="s">
        <v>29</v>
      </c>
      <c r="E8" s="14" t="s">
        <v>22</v>
      </c>
      <c r="F8" s="13">
        <v>120871</v>
      </c>
      <c r="G8" s="14" t="s">
        <v>26</v>
      </c>
      <c r="H8" s="14" t="s">
        <v>27</v>
      </c>
      <c r="I8" s="14" t="s">
        <v>15</v>
      </c>
      <c r="J8" s="14" t="s">
        <v>16</v>
      </c>
      <c r="K8" s="16">
        <v>74467371.780000001</v>
      </c>
      <c r="L8" s="16">
        <v>85022721.269999996</v>
      </c>
      <c r="M8" s="16"/>
      <c r="N8" s="16">
        <v>10016900.000000007</v>
      </c>
      <c r="O8" s="16">
        <v>64450471.779999994</v>
      </c>
      <c r="P8" s="16">
        <v>0</v>
      </c>
      <c r="Q8" s="14"/>
      <c r="R8" s="14"/>
      <c r="S8" s="25">
        <f t="shared" si="0"/>
        <v>74467371.780000001</v>
      </c>
      <c r="T8" s="14" t="s">
        <v>25</v>
      </c>
    </row>
    <row r="9" spans="1:20" x14ac:dyDescent="0.35">
      <c r="A9" s="13" t="s">
        <v>9</v>
      </c>
      <c r="B9" s="27">
        <v>1324</v>
      </c>
      <c r="C9" s="23">
        <v>18487251.719999999</v>
      </c>
      <c r="D9" s="14" t="s">
        <v>29</v>
      </c>
      <c r="E9" s="14" t="s">
        <v>22</v>
      </c>
      <c r="F9" s="13">
        <v>120876</v>
      </c>
      <c r="G9" s="14" t="s">
        <v>32</v>
      </c>
      <c r="H9" s="14" t="s">
        <v>33</v>
      </c>
      <c r="I9" s="14" t="s">
        <v>15</v>
      </c>
      <c r="J9" s="14" t="s">
        <v>16</v>
      </c>
      <c r="K9" s="16">
        <v>22461038</v>
      </c>
      <c r="L9" s="16">
        <v>18487251.719999999</v>
      </c>
      <c r="M9" s="16"/>
      <c r="N9" s="16">
        <v>2468400</v>
      </c>
      <c r="O9" s="16">
        <v>18487251.719999999</v>
      </c>
      <c r="P9" s="16">
        <v>1505386.2800000012</v>
      </c>
      <c r="Q9" s="14"/>
      <c r="R9" s="14"/>
      <c r="S9" s="25">
        <f t="shared" si="0"/>
        <v>22461038</v>
      </c>
      <c r="T9" s="14" t="s">
        <v>25</v>
      </c>
    </row>
    <row r="10" spans="1:20" x14ac:dyDescent="0.35">
      <c r="A10" s="13" t="s">
        <v>9</v>
      </c>
      <c r="B10" s="27">
        <v>2824</v>
      </c>
      <c r="C10" s="23">
        <v>42498409.659999996</v>
      </c>
      <c r="D10" s="14" t="s">
        <v>29</v>
      </c>
      <c r="E10" s="14" t="s">
        <v>22</v>
      </c>
      <c r="F10" s="13">
        <v>120869</v>
      </c>
      <c r="G10" s="14" t="s">
        <v>34</v>
      </c>
      <c r="H10" s="14" t="s">
        <v>35</v>
      </c>
      <c r="I10" s="14" t="s">
        <v>15</v>
      </c>
      <c r="J10" s="14" t="s">
        <v>16</v>
      </c>
      <c r="K10" s="16">
        <v>50319083.149999999</v>
      </c>
      <c r="L10" s="16">
        <v>42498409.659999996</v>
      </c>
      <c r="M10" s="16"/>
      <c r="N10" s="16">
        <v>5624950</v>
      </c>
      <c r="O10" s="16">
        <v>42498409.659999996</v>
      </c>
      <c r="P10" s="16">
        <v>2195723.4900000021</v>
      </c>
      <c r="Q10" s="14"/>
      <c r="R10" s="14"/>
      <c r="S10" s="25">
        <f t="shared" si="0"/>
        <v>50319083.149999999</v>
      </c>
      <c r="T10" s="14" t="s">
        <v>25</v>
      </c>
    </row>
    <row r="11" spans="1:20" x14ac:dyDescent="0.35">
      <c r="A11" s="13" t="s">
        <v>9</v>
      </c>
      <c r="B11" s="27">
        <v>3024</v>
      </c>
      <c r="C11" s="23">
        <v>61431970.82</v>
      </c>
      <c r="D11" s="14" t="s">
        <v>29</v>
      </c>
      <c r="E11" s="14" t="s">
        <v>22</v>
      </c>
      <c r="F11" s="13">
        <v>120874</v>
      </c>
      <c r="G11" s="14" t="s">
        <v>34</v>
      </c>
      <c r="H11" s="14" t="s">
        <v>35</v>
      </c>
      <c r="I11" s="14" t="s">
        <v>15</v>
      </c>
      <c r="J11" s="14" t="s">
        <v>16</v>
      </c>
      <c r="K11" s="16">
        <v>73019626.329999998</v>
      </c>
      <c r="L11" s="16">
        <v>61431970.82</v>
      </c>
      <c r="M11" s="16"/>
      <c r="N11" s="16">
        <v>8067400</v>
      </c>
      <c r="O11" s="16">
        <v>61431970.82</v>
      </c>
      <c r="P11" s="16">
        <v>3520255.5099999979</v>
      </c>
      <c r="Q11" s="14"/>
      <c r="R11" s="14"/>
      <c r="S11" s="25">
        <f t="shared" si="0"/>
        <v>73019626.329999998</v>
      </c>
      <c r="T11" s="14" t="s">
        <v>25</v>
      </c>
    </row>
    <row r="12" spans="1:20" x14ac:dyDescent="0.35">
      <c r="A12" s="13" t="s">
        <v>9</v>
      </c>
      <c r="B12" s="27">
        <v>1824</v>
      </c>
      <c r="C12" s="23">
        <v>20758995.140000001</v>
      </c>
      <c r="D12" s="14" t="s">
        <v>29</v>
      </c>
      <c r="E12" s="14" t="s">
        <v>22</v>
      </c>
      <c r="F12" s="13">
        <v>120911</v>
      </c>
      <c r="G12" s="14" t="s">
        <v>26</v>
      </c>
      <c r="H12" s="14" t="s">
        <v>27</v>
      </c>
      <c r="I12" s="14" t="s">
        <v>15</v>
      </c>
      <c r="J12" s="14" t="s">
        <v>16</v>
      </c>
      <c r="K12" s="16">
        <v>22801115.18</v>
      </c>
      <c r="L12" s="16">
        <v>20758995.140000001</v>
      </c>
      <c r="M12" s="16"/>
      <c r="N12" s="16">
        <v>2739950</v>
      </c>
      <c r="O12" s="16">
        <v>20061165.18</v>
      </c>
      <c r="P12" s="16">
        <v>0</v>
      </c>
      <c r="Q12" s="14"/>
      <c r="R12" s="14"/>
      <c r="S12" s="25">
        <f t="shared" si="0"/>
        <v>22801115.18</v>
      </c>
      <c r="T12" s="14" t="s">
        <v>25</v>
      </c>
    </row>
    <row r="13" spans="1:20" x14ac:dyDescent="0.35">
      <c r="A13" s="13" t="s">
        <v>9</v>
      </c>
      <c r="B13" s="27">
        <v>1424</v>
      </c>
      <c r="C13" s="23">
        <v>59172089.259999998</v>
      </c>
      <c r="D13" s="14" t="s">
        <v>29</v>
      </c>
      <c r="E13" s="14" t="s">
        <v>22</v>
      </c>
      <c r="F13" s="13">
        <v>120880</v>
      </c>
      <c r="G13" s="14" t="s">
        <v>36</v>
      </c>
      <c r="H13" s="14" t="s">
        <v>37</v>
      </c>
      <c r="I13" s="14" t="s">
        <v>15</v>
      </c>
      <c r="J13" s="14" t="s">
        <v>16</v>
      </c>
      <c r="K13" s="16">
        <v>47257169.469999999</v>
      </c>
      <c r="L13" s="16">
        <v>59172089.259999998</v>
      </c>
      <c r="M13" s="16"/>
      <c r="N13" s="16">
        <v>5753899.9999999925</v>
      </c>
      <c r="O13" s="16">
        <v>41503269.470000006</v>
      </c>
      <c r="P13" s="16">
        <v>0</v>
      </c>
      <c r="Q13" s="14"/>
      <c r="R13" s="14"/>
      <c r="S13" s="25">
        <f t="shared" si="0"/>
        <v>47257169.469999999</v>
      </c>
      <c r="T13" s="14" t="s">
        <v>25</v>
      </c>
    </row>
    <row r="14" spans="1:20" x14ac:dyDescent="0.35">
      <c r="A14" s="13" t="s">
        <v>9</v>
      </c>
      <c r="B14" s="27">
        <v>1624</v>
      </c>
      <c r="C14" s="23">
        <v>16940244.32</v>
      </c>
      <c r="D14" s="14" t="s">
        <v>29</v>
      </c>
      <c r="E14" s="14" t="s">
        <v>22</v>
      </c>
      <c r="F14" s="13">
        <v>120879</v>
      </c>
      <c r="G14" s="14" t="s">
        <v>38</v>
      </c>
      <c r="H14" s="14" t="s">
        <v>39</v>
      </c>
      <c r="I14" s="14" t="s">
        <v>15</v>
      </c>
      <c r="J14" s="14" t="s">
        <v>16</v>
      </c>
      <c r="K14" s="16">
        <v>18663981.59</v>
      </c>
      <c r="L14" s="16">
        <v>16940244.32</v>
      </c>
      <c r="M14" s="16"/>
      <c r="N14" s="16">
        <v>2535400</v>
      </c>
      <c r="O14" s="16">
        <v>16128581.59</v>
      </c>
      <c r="P14" s="16">
        <v>0</v>
      </c>
      <c r="Q14" s="14"/>
      <c r="R14" s="14"/>
      <c r="S14" s="25">
        <f t="shared" si="0"/>
        <v>18663981.59</v>
      </c>
      <c r="T14" s="14" t="s">
        <v>25</v>
      </c>
    </row>
    <row r="15" spans="1:20" x14ac:dyDescent="0.35">
      <c r="A15" s="13" t="s">
        <v>9</v>
      </c>
      <c r="B15" s="27">
        <v>1524</v>
      </c>
      <c r="C15" s="23">
        <v>37246983.299999997</v>
      </c>
      <c r="D15" s="14" t="s">
        <v>29</v>
      </c>
      <c r="E15" s="14" t="s">
        <v>22</v>
      </c>
      <c r="F15" s="13">
        <v>120878</v>
      </c>
      <c r="G15" s="14" t="s">
        <v>40</v>
      </c>
      <c r="H15" s="14" t="s">
        <v>41</v>
      </c>
      <c r="I15" s="14" t="s">
        <v>15</v>
      </c>
      <c r="J15" s="14" t="s">
        <v>16</v>
      </c>
      <c r="K15" s="16">
        <v>43714706.600000001</v>
      </c>
      <c r="L15" s="16">
        <v>37246983.299999997</v>
      </c>
      <c r="M15" s="16"/>
      <c r="N15" s="16">
        <v>5295800</v>
      </c>
      <c r="O15" s="16">
        <v>37246983.299999997</v>
      </c>
      <c r="P15" s="16">
        <v>1171923.3000000045</v>
      </c>
      <c r="Q15" s="14"/>
      <c r="R15" s="14"/>
      <c r="S15" s="25">
        <f t="shared" si="0"/>
        <v>43714706.600000001</v>
      </c>
      <c r="T15" s="14" t="s">
        <v>25</v>
      </c>
    </row>
    <row r="16" spans="1:20" x14ac:dyDescent="0.35">
      <c r="A16" s="13" t="s">
        <v>9</v>
      </c>
      <c r="B16" s="27">
        <v>2924</v>
      </c>
      <c r="C16" s="23">
        <v>31278901.329999998</v>
      </c>
      <c r="D16" s="14" t="s">
        <v>29</v>
      </c>
      <c r="E16" s="14" t="s">
        <v>22</v>
      </c>
      <c r="F16" s="13">
        <v>120867</v>
      </c>
      <c r="G16" s="14" t="s">
        <v>40</v>
      </c>
      <c r="H16" s="14" t="s">
        <v>41</v>
      </c>
      <c r="I16" s="14" t="s">
        <v>15</v>
      </c>
      <c r="J16" s="14" t="s">
        <v>16</v>
      </c>
      <c r="K16" s="16">
        <v>17079093.649999999</v>
      </c>
      <c r="L16" s="16">
        <v>31278901.329999998</v>
      </c>
      <c r="M16" s="16"/>
      <c r="N16" s="16">
        <v>1968050</v>
      </c>
      <c r="O16" s="16">
        <v>15111043.649999999</v>
      </c>
      <c r="P16" s="16">
        <v>0</v>
      </c>
      <c r="Q16" s="14"/>
      <c r="R16" s="14"/>
      <c r="S16" s="25">
        <f t="shared" si="0"/>
        <v>17079093.649999999</v>
      </c>
      <c r="T16" s="14" t="s">
        <v>25</v>
      </c>
    </row>
    <row r="17" spans="1:20" x14ac:dyDescent="0.35">
      <c r="A17" s="13" t="s">
        <v>9</v>
      </c>
      <c r="B17" s="27">
        <v>3124</v>
      </c>
      <c r="C17" s="23">
        <v>44491083.450000003</v>
      </c>
      <c r="D17" s="14" t="s">
        <v>29</v>
      </c>
      <c r="E17" s="14" t="s">
        <v>22</v>
      </c>
      <c r="F17" s="13">
        <v>120872</v>
      </c>
      <c r="G17" s="14" t="s">
        <v>30</v>
      </c>
      <c r="H17" s="14" t="s">
        <v>31</v>
      </c>
      <c r="I17" s="14" t="s">
        <v>15</v>
      </c>
      <c r="J17" s="14" t="s">
        <v>16</v>
      </c>
      <c r="K17" s="16">
        <v>52132954.530000001</v>
      </c>
      <c r="L17" s="16">
        <v>44491083.450000003</v>
      </c>
      <c r="M17" s="16"/>
      <c r="N17" s="16">
        <v>6394900</v>
      </c>
      <c r="O17" s="16">
        <v>44491083.450000003</v>
      </c>
      <c r="P17" s="16">
        <v>1246971.0799999982</v>
      </c>
      <c r="Q17" s="14"/>
      <c r="R17" s="14"/>
      <c r="S17" s="25">
        <f t="shared" si="0"/>
        <v>52132954.530000001</v>
      </c>
      <c r="T17" s="14" t="s">
        <v>25</v>
      </c>
    </row>
    <row r="18" spans="1:20" x14ac:dyDescent="0.35">
      <c r="A18" s="13" t="s">
        <v>18</v>
      </c>
      <c r="B18" s="27">
        <v>924</v>
      </c>
      <c r="C18" s="23">
        <v>182438124.25</v>
      </c>
      <c r="D18" s="14" t="s">
        <v>29</v>
      </c>
      <c r="E18" s="14" t="s">
        <v>22</v>
      </c>
      <c r="F18" s="13">
        <v>120882</v>
      </c>
      <c r="G18" s="14" t="s">
        <v>42</v>
      </c>
      <c r="H18" s="14" t="s">
        <v>43</v>
      </c>
      <c r="I18" s="14" t="s">
        <v>19</v>
      </c>
      <c r="J18" s="14" t="s">
        <v>20</v>
      </c>
      <c r="K18" s="16">
        <v>220743960.31</v>
      </c>
      <c r="L18" s="16">
        <v>182438124.25</v>
      </c>
      <c r="M18" s="16"/>
      <c r="N18" s="16">
        <v>24306726</v>
      </c>
      <c r="O18" s="16">
        <v>182438124.25</v>
      </c>
      <c r="P18" s="16">
        <v>13999110.060000002</v>
      </c>
      <c r="Q18" s="14"/>
      <c r="R18" s="14"/>
      <c r="S18" s="25">
        <f t="shared" si="0"/>
        <v>220743960.31</v>
      </c>
      <c r="T18" s="14" t="s">
        <v>44</v>
      </c>
    </row>
    <row r="19" spans="1:20" x14ac:dyDescent="0.35">
      <c r="A19" s="13" t="s">
        <v>46</v>
      </c>
      <c r="B19" s="27" t="s">
        <v>136</v>
      </c>
      <c r="C19" s="16">
        <f>13251867.57+6964179552</f>
        <v>6977431419.5699997</v>
      </c>
      <c r="D19" s="14" t="s">
        <v>45</v>
      </c>
      <c r="E19" s="14" t="s">
        <v>11</v>
      </c>
      <c r="F19" s="13" t="s">
        <v>47</v>
      </c>
      <c r="G19" s="14" t="s">
        <v>48</v>
      </c>
      <c r="H19" s="14" t="s">
        <v>49</v>
      </c>
      <c r="I19" s="14" t="s">
        <v>50</v>
      </c>
      <c r="J19" s="14" t="s">
        <v>51</v>
      </c>
      <c r="K19" s="16">
        <v>11735128809.050003</v>
      </c>
      <c r="L19" s="16">
        <v>6977431419.5699997</v>
      </c>
      <c r="M19" s="16">
        <v>628604466</v>
      </c>
      <c r="N19" s="16">
        <v>584738300</v>
      </c>
      <c r="O19" s="16">
        <v>6535264974.8599987</v>
      </c>
      <c r="P19" s="16">
        <v>1620242829.210001</v>
      </c>
      <c r="Q19" s="16">
        <v>2781149004.73</v>
      </c>
      <c r="R19" s="25">
        <v>213733700.25000334</v>
      </c>
      <c r="S19" s="25">
        <f t="shared" si="0"/>
        <v>11735128809.050003</v>
      </c>
      <c r="T19" s="14" t="s">
        <v>52</v>
      </c>
    </row>
    <row r="20" spans="1:20" x14ac:dyDescent="0.35">
      <c r="A20" s="13" t="s">
        <v>9</v>
      </c>
      <c r="B20" s="27" t="s">
        <v>135</v>
      </c>
      <c r="C20" s="23">
        <f>345874.43+576283619</f>
        <v>576629493.42999995</v>
      </c>
      <c r="D20" s="14" t="s">
        <v>45</v>
      </c>
      <c r="E20" s="14" t="s">
        <v>11</v>
      </c>
      <c r="F20" s="13" t="s">
        <v>47</v>
      </c>
      <c r="G20" s="14" t="s">
        <v>48</v>
      </c>
      <c r="H20" s="14" t="s">
        <v>49</v>
      </c>
      <c r="I20" s="14" t="s">
        <v>15</v>
      </c>
      <c r="J20" s="14" t="s">
        <v>16</v>
      </c>
      <c r="K20" s="16">
        <v>620308153.88999987</v>
      </c>
      <c r="L20" s="16">
        <v>576629493.42999995</v>
      </c>
      <c r="M20" s="16">
        <v>2263142</v>
      </c>
      <c r="N20" s="16">
        <v>15261700</v>
      </c>
      <c r="O20" s="16">
        <v>413934916.63000005</v>
      </c>
      <c r="P20" s="16">
        <v>8392039.2199999094</v>
      </c>
      <c r="Q20" s="16">
        <v>176443801.16</v>
      </c>
      <c r="R20" s="25">
        <v>6275696.8799999058</v>
      </c>
      <c r="S20" s="25">
        <f t="shared" si="0"/>
        <v>620308153.88999987</v>
      </c>
      <c r="T20" s="14" t="s">
        <v>53</v>
      </c>
    </row>
    <row r="21" spans="1:20" x14ac:dyDescent="0.35">
      <c r="A21" s="13" t="s">
        <v>57</v>
      </c>
      <c r="B21" s="27">
        <v>3324</v>
      </c>
      <c r="C21" s="23">
        <v>1445180743.22</v>
      </c>
      <c r="D21" s="14" t="s">
        <v>56</v>
      </c>
      <c r="E21" s="14" t="s">
        <v>11</v>
      </c>
      <c r="F21" s="13" t="s">
        <v>58</v>
      </c>
      <c r="G21" s="14" t="s">
        <v>59</v>
      </c>
      <c r="H21" s="14" t="s">
        <v>60</v>
      </c>
      <c r="I21" s="14" t="s">
        <v>61</v>
      </c>
      <c r="J21" s="14" t="s">
        <v>62</v>
      </c>
      <c r="K21" s="16">
        <v>5874158928.7700005</v>
      </c>
      <c r="L21" s="16">
        <v>1445180743.22</v>
      </c>
      <c r="M21" s="16"/>
      <c r="N21" s="16">
        <v>4770318499</v>
      </c>
      <c r="O21" s="16">
        <v>1103840429.77</v>
      </c>
      <c r="P21" s="16">
        <v>0</v>
      </c>
      <c r="Q21" s="14"/>
      <c r="R21" s="14"/>
      <c r="S21" s="25">
        <f t="shared" si="0"/>
        <v>5874158928.7700005</v>
      </c>
      <c r="T21" s="14" t="s">
        <v>63</v>
      </c>
    </row>
    <row r="22" spans="1:20" x14ac:dyDescent="0.35">
      <c r="A22" s="13" t="s">
        <v>65</v>
      </c>
      <c r="B22" s="27">
        <v>1024</v>
      </c>
      <c r="C22" s="23">
        <v>111352268</v>
      </c>
      <c r="D22" s="14" t="s">
        <v>64</v>
      </c>
      <c r="E22" s="14" t="s">
        <v>11</v>
      </c>
      <c r="F22" s="13" t="s">
        <v>66</v>
      </c>
      <c r="G22" s="14" t="s">
        <v>67</v>
      </c>
      <c r="H22" s="14" t="s">
        <v>68</v>
      </c>
      <c r="I22" s="14" t="s">
        <v>19</v>
      </c>
      <c r="J22" s="14" t="s">
        <v>20</v>
      </c>
      <c r="K22" s="16">
        <v>358285083</v>
      </c>
      <c r="L22" s="16">
        <v>111352268</v>
      </c>
      <c r="M22" s="16"/>
      <c r="N22" s="16">
        <v>250500043</v>
      </c>
      <c r="O22" s="16">
        <v>107785040</v>
      </c>
      <c r="P22" s="16">
        <v>0</v>
      </c>
      <c r="Q22" s="14"/>
      <c r="R22" s="14"/>
      <c r="S22" s="25">
        <f t="shared" si="0"/>
        <v>358285083</v>
      </c>
      <c r="T22" s="14" t="s">
        <v>69</v>
      </c>
    </row>
    <row r="23" spans="1:20" x14ac:dyDescent="0.35">
      <c r="A23" s="13" t="s">
        <v>9</v>
      </c>
      <c r="B23" s="27">
        <v>2324</v>
      </c>
      <c r="C23" s="23">
        <v>395617173</v>
      </c>
      <c r="D23" s="14" t="s">
        <v>70</v>
      </c>
      <c r="E23" s="14" t="s">
        <v>11</v>
      </c>
      <c r="F23" s="13" t="s">
        <v>71</v>
      </c>
      <c r="G23" s="14" t="s">
        <v>72</v>
      </c>
      <c r="H23" s="14" t="s">
        <v>73</v>
      </c>
      <c r="I23" s="14" t="s">
        <v>15</v>
      </c>
      <c r="J23" s="14" t="s">
        <v>16</v>
      </c>
      <c r="K23" s="16">
        <v>524349607.08999997</v>
      </c>
      <c r="L23" s="16">
        <v>395617173</v>
      </c>
      <c r="M23" s="16"/>
      <c r="N23" s="16">
        <v>76615812.99999994</v>
      </c>
      <c r="O23" s="16">
        <v>395617173</v>
      </c>
      <c r="P23" s="16">
        <v>52116621.090000033</v>
      </c>
      <c r="Q23" s="14"/>
      <c r="R23" s="14"/>
      <c r="S23" s="25">
        <f t="shared" si="0"/>
        <v>524349607.08999997</v>
      </c>
      <c r="T23" s="14" t="s">
        <v>74</v>
      </c>
    </row>
    <row r="24" spans="1:20" x14ac:dyDescent="0.35">
      <c r="A24" s="13" t="s">
        <v>9</v>
      </c>
      <c r="B24" s="27">
        <v>2424</v>
      </c>
      <c r="C24" s="23">
        <v>692330054</v>
      </c>
      <c r="D24" s="14" t="s">
        <v>70</v>
      </c>
      <c r="E24" s="14" t="s">
        <v>11</v>
      </c>
      <c r="F24" s="13" t="s">
        <v>75</v>
      </c>
      <c r="G24" s="14" t="s">
        <v>76</v>
      </c>
      <c r="H24" s="14" t="s">
        <v>77</v>
      </c>
      <c r="I24" s="14" t="s">
        <v>15</v>
      </c>
      <c r="J24" s="14" t="s">
        <v>16</v>
      </c>
      <c r="K24" s="16">
        <v>1023188355</v>
      </c>
      <c r="L24" s="16">
        <v>692330054</v>
      </c>
      <c r="M24" s="16"/>
      <c r="N24" s="16">
        <v>134077672</v>
      </c>
      <c r="O24" s="16">
        <v>692330054</v>
      </c>
      <c r="P24" s="16">
        <v>196780629</v>
      </c>
      <c r="Q24" s="14"/>
      <c r="R24" s="14"/>
      <c r="S24" s="25">
        <f t="shared" si="0"/>
        <v>1023188355</v>
      </c>
      <c r="T24" s="14" t="s">
        <v>78</v>
      </c>
    </row>
    <row r="25" spans="1:20" x14ac:dyDescent="0.35">
      <c r="A25" s="13" t="s">
        <v>18</v>
      </c>
      <c r="B25" s="27">
        <v>1224</v>
      </c>
      <c r="C25" s="23">
        <v>285033233</v>
      </c>
      <c r="D25" s="14" t="s">
        <v>70</v>
      </c>
      <c r="E25" s="14" t="s">
        <v>11</v>
      </c>
      <c r="F25" s="13" t="s">
        <v>79</v>
      </c>
      <c r="G25" s="14" t="s">
        <v>80</v>
      </c>
      <c r="H25" s="14" t="s">
        <v>81</v>
      </c>
      <c r="I25" s="14" t="s">
        <v>19</v>
      </c>
      <c r="J25" s="14" t="s">
        <v>20</v>
      </c>
      <c r="K25" s="16">
        <v>982250187</v>
      </c>
      <c r="L25" s="16">
        <v>285033233</v>
      </c>
      <c r="M25" s="16"/>
      <c r="N25" s="16">
        <v>94080280</v>
      </c>
      <c r="O25" s="16">
        <v>276476632</v>
      </c>
      <c r="P25" s="16">
        <v>611693275</v>
      </c>
      <c r="Q25" s="14"/>
      <c r="R25" s="14"/>
      <c r="S25" s="25">
        <f t="shared" si="0"/>
        <v>982250187</v>
      </c>
      <c r="T25" s="14" t="s">
        <v>82</v>
      </c>
    </row>
    <row r="26" spans="1:20" x14ac:dyDescent="0.35">
      <c r="A26" s="13" t="s">
        <v>83</v>
      </c>
      <c r="B26" s="27">
        <v>3424</v>
      </c>
      <c r="C26" s="16">
        <v>238750000</v>
      </c>
      <c r="D26" s="14" t="s">
        <v>70</v>
      </c>
      <c r="E26" s="14" t="s">
        <v>11</v>
      </c>
      <c r="F26" s="13" t="s">
        <v>84</v>
      </c>
      <c r="G26" s="14" t="s">
        <v>85</v>
      </c>
      <c r="H26" s="14" t="s">
        <v>86</v>
      </c>
      <c r="I26" s="14" t="s">
        <v>50</v>
      </c>
      <c r="J26" s="14" t="s">
        <v>51</v>
      </c>
      <c r="K26" s="16">
        <v>843619964</v>
      </c>
      <c r="L26" s="16">
        <v>238750000</v>
      </c>
      <c r="M26" s="16"/>
      <c r="N26" s="16">
        <v>755057674</v>
      </c>
      <c r="O26" s="16">
        <v>61807751</v>
      </c>
      <c r="P26" s="16">
        <v>26754539</v>
      </c>
      <c r="Q26" s="14"/>
      <c r="R26" s="14"/>
      <c r="S26" s="25">
        <f t="shared" si="0"/>
        <v>843619964</v>
      </c>
      <c r="T26" s="14" t="s">
        <v>87</v>
      </c>
    </row>
    <row r="27" spans="1:20" x14ac:dyDescent="0.35">
      <c r="A27" s="13" t="s">
        <v>9</v>
      </c>
      <c r="B27" s="27">
        <v>2224</v>
      </c>
      <c r="C27" s="23">
        <v>346165027</v>
      </c>
      <c r="D27" s="14" t="s">
        <v>70</v>
      </c>
      <c r="E27" s="14" t="s">
        <v>11</v>
      </c>
      <c r="F27" s="13" t="s">
        <v>88</v>
      </c>
      <c r="G27" s="14" t="s">
        <v>89</v>
      </c>
      <c r="H27" s="14" t="s">
        <v>90</v>
      </c>
      <c r="I27" s="14" t="s">
        <v>15</v>
      </c>
      <c r="J27" s="14" t="s">
        <v>16</v>
      </c>
      <c r="K27" s="16">
        <v>528325032</v>
      </c>
      <c r="L27" s="16">
        <v>346165027</v>
      </c>
      <c r="M27" s="16"/>
      <c r="N27" s="16">
        <v>67038836</v>
      </c>
      <c r="O27" s="16">
        <v>346165027</v>
      </c>
      <c r="P27" s="16">
        <v>115121169</v>
      </c>
      <c r="Q27" s="14"/>
      <c r="R27" s="14"/>
      <c r="S27" s="25">
        <f t="shared" si="0"/>
        <v>528325032</v>
      </c>
      <c r="T27" s="14" t="s">
        <v>91</v>
      </c>
    </row>
    <row r="28" spans="1:20" x14ac:dyDescent="0.35">
      <c r="A28" s="13" t="s">
        <v>92</v>
      </c>
      <c r="B28" s="27">
        <v>1124</v>
      </c>
      <c r="C28" s="23">
        <v>42073000</v>
      </c>
      <c r="D28" s="14" t="s">
        <v>70</v>
      </c>
      <c r="E28" s="14" t="s">
        <v>11</v>
      </c>
      <c r="F28" s="13" t="s">
        <v>84</v>
      </c>
      <c r="G28" s="14" t="s">
        <v>85</v>
      </c>
      <c r="H28" s="14" t="s">
        <v>86</v>
      </c>
      <c r="I28" s="14" t="s">
        <v>19</v>
      </c>
      <c r="J28" s="14" t="s">
        <v>20</v>
      </c>
      <c r="K28" s="16">
        <v>843619964</v>
      </c>
      <c r="L28" s="16">
        <v>42073000</v>
      </c>
      <c r="M28" s="16"/>
      <c r="N28" s="16">
        <v>755057674</v>
      </c>
      <c r="O28" s="16">
        <v>26754539</v>
      </c>
      <c r="P28" s="16">
        <v>61807751</v>
      </c>
      <c r="Q28" s="14"/>
      <c r="R28" s="14"/>
      <c r="S28" s="25">
        <f t="shared" si="0"/>
        <v>843619964</v>
      </c>
      <c r="T28" s="14" t="s">
        <v>87</v>
      </c>
    </row>
    <row r="29" spans="1:20" x14ac:dyDescent="0.35">
      <c r="A29" s="13" t="s">
        <v>9</v>
      </c>
      <c r="B29" s="27">
        <v>2524</v>
      </c>
      <c r="C29" s="23">
        <v>270206839</v>
      </c>
      <c r="D29" s="14" t="s">
        <v>70</v>
      </c>
      <c r="E29" s="14" t="s">
        <v>11</v>
      </c>
      <c r="F29" s="13" t="s">
        <v>79</v>
      </c>
      <c r="G29" s="14" t="s">
        <v>80</v>
      </c>
      <c r="H29" s="14" t="s">
        <v>81</v>
      </c>
      <c r="I29" s="14" t="s">
        <v>15</v>
      </c>
      <c r="J29" s="14" t="s">
        <v>16</v>
      </c>
      <c r="K29" s="16">
        <v>982250187</v>
      </c>
      <c r="L29" s="16">
        <v>270206839</v>
      </c>
      <c r="M29" s="16"/>
      <c r="N29" s="16">
        <v>94080280</v>
      </c>
      <c r="O29" s="16">
        <v>270206839</v>
      </c>
      <c r="P29" s="16">
        <v>617963068</v>
      </c>
      <c r="Q29" s="14"/>
      <c r="R29" s="14"/>
      <c r="S29" s="25">
        <f t="shared" si="0"/>
        <v>982250187</v>
      </c>
      <c r="T29" s="14" t="s">
        <v>82</v>
      </c>
    </row>
    <row r="30" spans="1:20" s="20" customFormat="1" x14ac:dyDescent="0.35">
      <c r="A30" s="34" t="s">
        <v>137</v>
      </c>
      <c r="B30" s="34"/>
      <c r="C30" s="17">
        <f>SUM(C3:C29)</f>
        <v>15045246679.929998</v>
      </c>
      <c r="F30" s="19"/>
      <c r="K30" s="28">
        <f t="shared" ref="K30:R30" si="1">SUM(K3:K29)</f>
        <v>30437384963.630005</v>
      </c>
      <c r="L30" s="28">
        <f t="shared" si="1"/>
        <v>15045246679.929998</v>
      </c>
      <c r="M30" s="28">
        <f t="shared" si="1"/>
        <v>1251018520</v>
      </c>
      <c r="N30" s="28">
        <f>SUM(N3:N29)</f>
        <v>8304138758</v>
      </c>
      <c r="O30" s="28">
        <f t="shared" si="1"/>
        <v>13838623998.019999</v>
      </c>
      <c r="P30" s="28">
        <f t="shared" si="1"/>
        <v>4806944548.5900002</v>
      </c>
      <c r="Q30" s="28">
        <f t="shared" si="1"/>
        <v>3149974120.8899999</v>
      </c>
      <c r="R30" s="28">
        <f t="shared" si="1"/>
        <v>337703538.13000321</v>
      </c>
      <c r="S30" s="17">
        <f t="shared" si="0"/>
        <v>30437384963.630001</v>
      </c>
    </row>
    <row r="31" spans="1:20" x14ac:dyDescent="0.35">
      <c r="P31" s="1"/>
      <c r="S31" s="4"/>
    </row>
    <row r="32" spans="1:20" x14ac:dyDescent="0.35">
      <c r="N32" s="4">
        <f>+N3+N4</f>
        <v>618104071</v>
      </c>
      <c r="O32" s="4">
        <f>+O3+O4</f>
        <v>2966899541</v>
      </c>
      <c r="P32" s="4">
        <f t="shared" ref="P32:R32" si="2">+P3+P4</f>
        <v>1471617635</v>
      </c>
      <c r="Q32" s="4">
        <f t="shared" si="2"/>
        <v>192381315</v>
      </c>
      <c r="R32" s="4">
        <f t="shared" si="2"/>
        <v>117694141</v>
      </c>
    </row>
    <row r="33" spans="1:16" x14ac:dyDescent="0.35">
      <c r="E33" s="3"/>
      <c r="P33" s="4">
        <f>+P32+Q32+R32</f>
        <v>1781693091</v>
      </c>
    </row>
    <row r="34" spans="1:16" x14ac:dyDescent="0.35">
      <c r="E34" s="3"/>
    </row>
    <row r="35" spans="1:16" x14ac:dyDescent="0.35">
      <c r="E35" s="3"/>
    </row>
    <row r="44" spans="1:16" ht="15.5" x14ac:dyDescent="0.35">
      <c r="A44" s="33" t="s">
        <v>111</v>
      </c>
      <c r="B44" s="33"/>
      <c r="C44" s="33"/>
    </row>
    <row r="45" spans="1:16" x14ac:dyDescent="0.35">
      <c r="A45" s="2">
        <v>39522</v>
      </c>
      <c r="B45" s="2" t="s">
        <v>95</v>
      </c>
      <c r="C45" t="s">
        <v>96</v>
      </c>
    </row>
    <row r="46" spans="1:16" x14ac:dyDescent="0.35">
      <c r="A46" s="2">
        <v>53922</v>
      </c>
      <c r="B46" s="2" t="s">
        <v>97</v>
      </c>
      <c r="C46" t="s">
        <v>98</v>
      </c>
    </row>
  </sheetData>
  <autoFilter ref="A2:O30" xr:uid="{00000000-0001-0000-0000-000000000000}"/>
  <mergeCells count="2">
    <mergeCell ref="A30:B30"/>
    <mergeCell ref="A44:C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8AC96-8FDC-4BAC-883C-69E2DCC847E4}">
  <dimension ref="A1:D9"/>
  <sheetViews>
    <sheetView workbookViewId="0">
      <selection activeCell="C4" sqref="C4"/>
    </sheetView>
  </sheetViews>
  <sheetFormatPr baseColWidth="10" defaultRowHeight="14.5" x14ac:dyDescent="0.35"/>
  <cols>
    <col min="2" max="2" width="83.81640625" customWidth="1"/>
    <col min="3" max="3" width="27.7265625" bestFit="1" customWidth="1"/>
    <col min="4" max="4" width="17.81640625" bestFit="1" customWidth="1"/>
  </cols>
  <sheetData>
    <row r="1" spans="1:4" ht="39" customHeight="1" x14ac:dyDescent="0.35">
      <c r="A1" s="36" t="s">
        <v>134</v>
      </c>
      <c r="B1" s="36"/>
      <c r="C1" s="36"/>
      <c r="D1" s="36"/>
    </row>
    <row r="2" spans="1:4" x14ac:dyDescent="0.35">
      <c r="A2" s="13">
        <v>34223</v>
      </c>
      <c r="B2" s="14" t="s">
        <v>93</v>
      </c>
      <c r="C2" s="15" t="s">
        <v>94</v>
      </c>
      <c r="D2" s="16">
        <v>1089968273</v>
      </c>
    </row>
    <row r="3" spans="1:4" x14ac:dyDescent="0.35">
      <c r="A3" s="13">
        <v>56323</v>
      </c>
      <c r="B3" s="14" t="s">
        <v>99</v>
      </c>
      <c r="C3" s="15" t="s">
        <v>100</v>
      </c>
      <c r="D3" s="16">
        <v>5476727097</v>
      </c>
    </row>
    <row r="4" spans="1:4" x14ac:dyDescent="0.35">
      <c r="A4" s="13">
        <v>56523</v>
      </c>
      <c r="B4" s="14" t="s">
        <v>101</v>
      </c>
      <c r="C4" s="15" t="s">
        <v>102</v>
      </c>
      <c r="D4" s="16">
        <v>6986388811</v>
      </c>
    </row>
    <row r="5" spans="1:4" x14ac:dyDescent="0.35">
      <c r="A5" s="13">
        <v>96823</v>
      </c>
      <c r="B5" s="14" t="s">
        <v>103</v>
      </c>
      <c r="C5" s="15" t="s">
        <v>104</v>
      </c>
      <c r="D5" s="16">
        <v>42073000</v>
      </c>
    </row>
    <row r="6" spans="1:4" x14ac:dyDescent="0.35">
      <c r="A6" s="13">
        <v>100723</v>
      </c>
      <c r="B6" s="14" t="s">
        <v>105</v>
      </c>
      <c r="C6" s="15" t="s">
        <v>106</v>
      </c>
      <c r="D6" s="16">
        <v>111352268</v>
      </c>
    </row>
    <row r="7" spans="1:4" x14ac:dyDescent="0.35">
      <c r="A7" s="13">
        <v>142323</v>
      </c>
      <c r="B7" s="14" t="s">
        <v>107</v>
      </c>
      <c r="C7" s="15" t="s">
        <v>108</v>
      </c>
      <c r="D7" s="16">
        <v>1491328366</v>
      </c>
    </row>
    <row r="8" spans="1:4" x14ac:dyDescent="0.35">
      <c r="A8" s="13">
        <v>157323</v>
      </c>
      <c r="B8" s="14" t="s">
        <v>109</v>
      </c>
      <c r="C8" s="15" t="s">
        <v>110</v>
      </c>
      <c r="D8" s="16">
        <v>238750000</v>
      </c>
    </row>
    <row r="9" spans="1:4" x14ac:dyDescent="0.35">
      <c r="A9" s="13"/>
      <c r="B9" s="14"/>
      <c r="C9" s="14"/>
      <c r="D9" s="17">
        <f>SUM(D2:D8)</f>
        <v>15436587815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0BF87-FD16-4E3C-B4D5-8EA0EBF90E42}">
  <dimension ref="A3:J42"/>
  <sheetViews>
    <sheetView zoomScale="80" zoomScaleNormal="80" workbookViewId="0">
      <selection activeCell="D7" sqref="D7"/>
    </sheetView>
  </sheetViews>
  <sheetFormatPr baseColWidth="10" defaultRowHeight="14.5" x14ac:dyDescent="0.35"/>
  <cols>
    <col min="1" max="1" width="10.81640625" customWidth="1"/>
    <col min="2" max="2" width="9.54296875" customWidth="1"/>
    <col min="3" max="3" width="16.54296875" customWidth="1"/>
    <col min="4" max="4" width="37.453125" customWidth="1"/>
    <col min="5" max="5" width="30.453125" customWidth="1"/>
    <col min="7" max="7" width="52.7265625" customWidth="1"/>
    <col min="8" max="10" width="16.453125" customWidth="1"/>
  </cols>
  <sheetData>
    <row r="3" spans="1:10" x14ac:dyDescent="0.35">
      <c r="A3" s="6"/>
      <c r="B3" s="6"/>
      <c r="C3" s="6"/>
      <c r="D3" s="6"/>
      <c r="E3" s="6"/>
      <c r="F3" s="6"/>
      <c r="G3" s="6"/>
      <c r="H3" s="7" t="s">
        <v>115</v>
      </c>
      <c r="I3" s="6"/>
      <c r="J3" s="6"/>
    </row>
    <row r="4" spans="1:10" s="5" customFormat="1" ht="43.5" customHeight="1" x14ac:dyDescent="0.35">
      <c r="A4" s="8" t="s">
        <v>124</v>
      </c>
      <c r="B4" s="8" t="s">
        <v>123</v>
      </c>
      <c r="C4" s="8" t="s">
        <v>6</v>
      </c>
      <c r="D4" s="8" t="s">
        <v>5</v>
      </c>
      <c r="E4" s="8" t="s">
        <v>2</v>
      </c>
      <c r="F4" s="8" t="s">
        <v>112</v>
      </c>
      <c r="G4" s="8" t="s">
        <v>7</v>
      </c>
      <c r="H4" s="9" t="s">
        <v>127</v>
      </c>
      <c r="I4" s="9" t="s">
        <v>126</v>
      </c>
      <c r="J4" s="9" t="s">
        <v>125</v>
      </c>
    </row>
    <row r="5" spans="1:10" ht="56" x14ac:dyDescent="0.35">
      <c r="A5" s="10" t="s">
        <v>65</v>
      </c>
      <c r="B5" s="10" t="s">
        <v>10</v>
      </c>
      <c r="C5" s="10" t="s">
        <v>19</v>
      </c>
      <c r="D5" s="10" t="s">
        <v>68</v>
      </c>
      <c r="E5" s="10" t="s">
        <v>11</v>
      </c>
      <c r="F5" s="11">
        <v>1024</v>
      </c>
      <c r="G5" s="10" t="s">
        <v>69</v>
      </c>
      <c r="H5" s="12">
        <v>111352268</v>
      </c>
      <c r="I5" s="12">
        <v>111352268</v>
      </c>
      <c r="J5" s="12">
        <v>111352268</v>
      </c>
    </row>
    <row r="6" spans="1:10" x14ac:dyDescent="0.35">
      <c r="A6" s="37" t="s">
        <v>116</v>
      </c>
      <c r="B6" s="38"/>
      <c r="C6" s="38"/>
      <c r="D6" s="38"/>
      <c r="E6" s="38"/>
      <c r="F6" s="38"/>
      <c r="G6" s="38"/>
      <c r="H6" s="12">
        <v>111352268</v>
      </c>
      <c r="I6" s="12">
        <v>111352268</v>
      </c>
      <c r="J6" s="12">
        <v>111352268</v>
      </c>
    </row>
    <row r="7" spans="1:10" ht="56" x14ac:dyDescent="0.35">
      <c r="A7" s="10" t="s">
        <v>57</v>
      </c>
      <c r="B7" s="10" t="s">
        <v>10</v>
      </c>
      <c r="C7" s="10" t="s">
        <v>61</v>
      </c>
      <c r="D7" s="10" t="s">
        <v>60</v>
      </c>
      <c r="E7" s="10" t="s">
        <v>11</v>
      </c>
      <c r="F7" s="11">
        <v>3324</v>
      </c>
      <c r="G7" s="10" t="s">
        <v>63</v>
      </c>
      <c r="H7" s="12">
        <v>1491328366</v>
      </c>
      <c r="I7" s="12">
        <v>1445180743.22</v>
      </c>
      <c r="J7" s="12">
        <v>1445180743.22</v>
      </c>
    </row>
    <row r="8" spans="1:10" x14ac:dyDescent="0.35">
      <c r="A8" s="37" t="s">
        <v>117</v>
      </c>
      <c r="B8" s="38"/>
      <c r="C8" s="38"/>
      <c r="D8" s="38"/>
      <c r="E8" s="38"/>
      <c r="F8" s="38"/>
      <c r="G8" s="38"/>
      <c r="H8" s="12">
        <v>1491328366</v>
      </c>
      <c r="I8" s="12">
        <v>1445180743.22</v>
      </c>
      <c r="J8" s="12">
        <v>1445180743.22</v>
      </c>
    </row>
    <row r="9" spans="1:10" ht="56" x14ac:dyDescent="0.35">
      <c r="A9" s="10" t="s">
        <v>83</v>
      </c>
      <c r="B9" s="10" t="s">
        <v>10</v>
      </c>
      <c r="C9" s="10" t="s">
        <v>50</v>
      </c>
      <c r="D9" s="10" t="s">
        <v>86</v>
      </c>
      <c r="E9" s="10" t="s">
        <v>11</v>
      </c>
      <c r="F9" s="11">
        <v>3424</v>
      </c>
      <c r="G9" s="10" t="s">
        <v>87</v>
      </c>
      <c r="H9" s="12">
        <v>238750000</v>
      </c>
      <c r="I9" s="12">
        <v>238750000</v>
      </c>
      <c r="J9" s="12">
        <v>238750000</v>
      </c>
    </row>
    <row r="10" spans="1:10" x14ac:dyDescent="0.35">
      <c r="A10" s="37" t="s">
        <v>118</v>
      </c>
      <c r="B10" s="38"/>
      <c r="C10" s="38"/>
      <c r="D10" s="38"/>
      <c r="E10" s="38"/>
      <c r="F10" s="38"/>
      <c r="G10" s="38"/>
      <c r="H10" s="12">
        <v>238750000</v>
      </c>
      <c r="I10" s="12">
        <v>238750000</v>
      </c>
      <c r="J10" s="12">
        <v>238750000</v>
      </c>
    </row>
    <row r="11" spans="1:10" ht="56" x14ac:dyDescent="0.35">
      <c r="A11" s="37" t="s">
        <v>18</v>
      </c>
      <c r="B11" s="37" t="s">
        <v>10</v>
      </c>
      <c r="C11" s="37" t="s">
        <v>19</v>
      </c>
      <c r="D11" s="10" t="s">
        <v>14</v>
      </c>
      <c r="E11" s="10" t="s">
        <v>11</v>
      </c>
      <c r="F11" s="11">
        <v>824</v>
      </c>
      <c r="G11" s="10" t="s">
        <v>17</v>
      </c>
      <c r="H11" s="12">
        <v>1089968273</v>
      </c>
      <c r="I11" s="12">
        <v>453930868</v>
      </c>
      <c r="J11" s="12">
        <v>453930868</v>
      </c>
    </row>
    <row r="12" spans="1:10" ht="56" x14ac:dyDescent="0.35">
      <c r="A12" s="38"/>
      <c r="B12" s="38"/>
      <c r="C12" s="38"/>
      <c r="D12" s="10" t="s">
        <v>43</v>
      </c>
      <c r="E12" s="10" t="s">
        <v>22</v>
      </c>
      <c r="F12" s="11">
        <v>924</v>
      </c>
      <c r="G12" s="10" t="s">
        <v>44</v>
      </c>
      <c r="H12" s="12"/>
      <c r="I12" s="12">
        <v>182438124.25</v>
      </c>
      <c r="J12" s="12">
        <v>182438124.25</v>
      </c>
    </row>
    <row r="13" spans="1:10" ht="56" x14ac:dyDescent="0.35">
      <c r="A13" s="38"/>
      <c r="B13" s="38"/>
      <c r="C13" s="38"/>
      <c r="D13" s="10" t="s">
        <v>81</v>
      </c>
      <c r="E13" s="10" t="s">
        <v>11</v>
      </c>
      <c r="F13" s="11">
        <v>1224</v>
      </c>
      <c r="G13" s="10" t="s">
        <v>82</v>
      </c>
      <c r="H13" s="12"/>
      <c r="I13" s="12">
        <v>285033233</v>
      </c>
      <c r="J13" s="12">
        <v>285033233</v>
      </c>
    </row>
    <row r="14" spans="1:10" x14ac:dyDescent="0.35">
      <c r="A14" s="37" t="s">
        <v>119</v>
      </c>
      <c r="B14" s="38"/>
      <c r="C14" s="38"/>
      <c r="D14" s="38"/>
      <c r="E14" s="38"/>
      <c r="F14" s="38"/>
      <c r="G14" s="38"/>
      <c r="H14" s="12">
        <v>1089968273</v>
      </c>
      <c r="I14" s="12">
        <v>921402225.25</v>
      </c>
      <c r="J14" s="12">
        <v>921402225.25</v>
      </c>
    </row>
    <row r="15" spans="1:10" ht="56" x14ac:dyDescent="0.35">
      <c r="A15" s="37" t="s">
        <v>9</v>
      </c>
      <c r="B15" s="37" t="s">
        <v>10</v>
      </c>
      <c r="C15" s="37" t="s">
        <v>15</v>
      </c>
      <c r="D15" s="10" t="s">
        <v>14</v>
      </c>
      <c r="E15" s="10" t="s">
        <v>11</v>
      </c>
      <c r="F15" s="11">
        <v>2124</v>
      </c>
      <c r="G15" s="10" t="s">
        <v>17</v>
      </c>
      <c r="H15" s="12">
        <v>5476727097</v>
      </c>
      <c r="I15" s="12">
        <v>2512968673</v>
      </c>
      <c r="J15" s="12">
        <v>2512968673</v>
      </c>
    </row>
    <row r="16" spans="1:10" ht="56" x14ac:dyDescent="0.35">
      <c r="A16" s="38"/>
      <c r="B16" s="38"/>
      <c r="C16" s="38"/>
      <c r="D16" s="37" t="s">
        <v>27</v>
      </c>
      <c r="E16" s="37" t="s">
        <v>22</v>
      </c>
      <c r="F16" s="11">
        <v>1824</v>
      </c>
      <c r="G16" s="10" t="s">
        <v>25</v>
      </c>
      <c r="H16" s="12"/>
      <c r="I16" s="12">
        <v>20758995.140000001</v>
      </c>
      <c r="J16" s="12">
        <v>20758995.140000001</v>
      </c>
    </row>
    <row r="17" spans="1:10" ht="56" x14ac:dyDescent="0.35">
      <c r="A17" s="38"/>
      <c r="B17" s="38"/>
      <c r="C17" s="38"/>
      <c r="D17" s="38"/>
      <c r="E17" s="38"/>
      <c r="F17" s="11">
        <v>2624</v>
      </c>
      <c r="G17" s="10" t="s">
        <v>28</v>
      </c>
      <c r="H17" s="12"/>
      <c r="I17" s="12">
        <v>16571339.300000001</v>
      </c>
      <c r="J17" s="12">
        <v>16571339.300000001</v>
      </c>
    </row>
    <row r="18" spans="1:10" ht="56" x14ac:dyDescent="0.35">
      <c r="A18" s="38"/>
      <c r="B18" s="38"/>
      <c r="C18" s="38"/>
      <c r="D18" s="38"/>
      <c r="E18" s="38"/>
      <c r="F18" s="11">
        <v>3224</v>
      </c>
      <c r="G18" s="10" t="s">
        <v>25</v>
      </c>
      <c r="H18" s="12"/>
      <c r="I18" s="12">
        <v>85022721.269999996</v>
      </c>
      <c r="J18" s="12">
        <v>85022721.269999996</v>
      </c>
    </row>
    <row r="19" spans="1:10" ht="42" x14ac:dyDescent="0.35">
      <c r="A19" s="38"/>
      <c r="B19" s="38"/>
      <c r="C19" s="38"/>
      <c r="D19" s="10" t="s">
        <v>90</v>
      </c>
      <c r="E19" s="37" t="s">
        <v>11</v>
      </c>
      <c r="F19" s="11">
        <v>2224</v>
      </c>
      <c r="G19" s="10" t="s">
        <v>91</v>
      </c>
      <c r="H19" s="12"/>
      <c r="I19" s="12">
        <v>346165027</v>
      </c>
      <c r="J19" s="12">
        <v>346165027</v>
      </c>
    </row>
    <row r="20" spans="1:10" ht="56" x14ac:dyDescent="0.35">
      <c r="A20" s="38"/>
      <c r="B20" s="38"/>
      <c r="C20" s="38"/>
      <c r="D20" s="10" t="s">
        <v>54</v>
      </c>
      <c r="E20" s="38" t="s">
        <v>11</v>
      </c>
      <c r="F20" s="11">
        <v>2024</v>
      </c>
      <c r="G20" s="10" t="s">
        <v>55</v>
      </c>
      <c r="H20" s="12"/>
      <c r="I20" s="12">
        <v>576283619</v>
      </c>
      <c r="J20" s="12">
        <v>576283619</v>
      </c>
    </row>
    <row r="21" spans="1:10" ht="56" x14ac:dyDescent="0.35">
      <c r="A21" s="38"/>
      <c r="B21" s="38"/>
      <c r="C21" s="38"/>
      <c r="D21" s="10" t="s">
        <v>49</v>
      </c>
      <c r="E21" s="38" t="s">
        <v>11</v>
      </c>
      <c r="F21" s="11">
        <v>1924</v>
      </c>
      <c r="G21" s="10" t="s">
        <v>53</v>
      </c>
      <c r="H21" s="12"/>
      <c r="I21" s="12">
        <v>345874.43</v>
      </c>
      <c r="J21" s="12">
        <v>345874.43</v>
      </c>
    </row>
    <row r="22" spans="1:10" ht="56" x14ac:dyDescent="0.35">
      <c r="A22" s="38"/>
      <c r="B22" s="38"/>
      <c r="C22" s="38"/>
      <c r="D22" s="10" t="s">
        <v>24</v>
      </c>
      <c r="E22" s="37" t="s">
        <v>22</v>
      </c>
      <c r="F22" s="11">
        <v>2724</v>
      </c>
      <c r="G22" s="10" t="s">
        <v>25</v>
      </c>
      <c r="H22" s="12"/>
      <c r="I22" s="12">
        <v>59392810.869999997</v>
      </c>
      <c r="J22" s="12">
        <v>59392810.869999997</v>
      </c>
    </row>
    <row r="23" spans="1:10" ht="56" x14ac:dyDescent="0.35">
      <c r="A23" s="38"/>
      <c r="B23" s="38"/>
      <c r="C23" s="38"/>
      <c r="D23" s="37" t="s">
        <v>41</v>
      </c>
      <c r="E23" s="38" t="s">
        <v>22</v>
      </c>
      <c r="F23" s="11">
        <v>1524</v>
      </c>
      <c r="G23" s="10" t="s">
        <v>25</v>
      </c>
      <c r="H23" s="12"/>
      <c r="I23" s="12">
        <v>37246983.299999997</v>
      </c>
      <c r="J23" s="12">
        <v>37246983.299999997</v>
      </c>
    </row>
    <row r="24" spans="1:10" ht="56" x14ac:dyDescent="0.35">
      <c r="A24" s="38"/>
      <c r="B24" s="38"/>
      <c r="C24" s="38"/>
      <c r="D24" s="38"/>
      <c r="E24" s="38"/>
      <c r="F24" s="11">
        <v>2924</v>
      </c>
      <c r="G24" s="10" t="s">
        <v>25</v>
      </c>
      <c r="H24" s="12"/>
      <c r="I24" s="12">
        <v>31278901.329999998</v>
      </c>
      <c r="J24" s="12">
        <v>31278901.329999998</v>
      </c>
    </row>
    <row r="25" spans="1:10" ht="56" x14ac:dyDescent="0.35">
      <c r="A25" s="38"/>
      <c r="B25" s="38"/>
      <c r="C25" s="38"/>
      <c r="D25" s="10" t="s">
        <v>33</v>
      </c>
      <c r="E25" s="38" t="s">
        <v>22</v>
      </c>
      <c r="F25" s="11">
        <v>1324</v>
      </c>
      <c r="G25" s="10" t="s">
        <v>25</v>
      </c>
      <c r="H25" s="12"/>
      <c r="I25" s="12">
        <v>18487251.719999999</v>
      </c>
      <c r="J25" s="12">
        <v>18487251.719999999</v>
      </c>
    </row>
    <row r="26" spans="1:10" ht="56" x14ac:dyDescent="0.35">
      <c r="A26" s="38"/>
      <c r="B26" s="38"/>
      <c r="C26" s="38"/>
      <c r="D26" s="37" t="s">
        <v>31</v>
      </c>
      <c r="E26" s="38" t="s">
        <v>22</v>
      </c>
      <c r="F26" s="11">
        <v>1724</v>
      </c>
      <c r="G26" s="10" t="s">
        <v>25</v>
      </c>
      <c r="H26" s="12"/>
      <c r="I26" s="12">
        <v>21846964.02</v>
      </c>
      <c r="J26" s="12">
        <v>21846964.02</v>
      </c>
    </row>
    <row r="27" spans="1:10" ht="56" x14ac:dyDescent="0.35">
      <c r="A27" s="38"/>
      <c r="B27" s="38"/>
      <c r="C27" s="38"/>
      <c r="D27" s="38"/>
      <c r="E27" s="38"/>
      <c r="F27" s="11">
        <v>3124</v>
      </c>
      <c r="G27" s="10" t="s">
        <v>25</v>
      </c>
      <c r="H27" s="12"/>
      <c r="I27" s="12">
        <v>44491083.450000003</v>
      </c>
      <c r="J27" s="12">
        <v>44491083.450000003</v>
      </c>
    </row>
    <row r="28" spans="1:10" ht="56" x14ac:dyDescent="0.35">
      <c r="A28" s="38"/>
      <c r="B28" s="38"/>
      <c r="C28" s="38"/>
      <c r="D28" s="10" t="s">
        <v>37</v>
      </c>
      <c r="E28" s="38" t="s">
        <v>22</v>
      </c>
      <c r="F28" s="11">
        <v>1424</v>
      </c>
      <c r="G28" s="10" t="s">
        <v>25</v>
      </c>
      <c r="H28" s="12"/>
      <c r="I28" s="12">
        <v>59172089.259999998</v>
      </c>
      <c r="J28" s="12">
        <v>59172089.259999998</v>
      </c>
    </row>
    <row r="29" spans="1:10" ht="56" x14ac:dyDescent="0.35">
      <c r="A29" s="38"/>
      <c r="B29" s="38"/>
      <c r="C29" s="38"/>
      <c r="D29" s="10" t="s">
        <v>39</v>
      </c>
      <c r="E29" s="38" t="s">
        <v>22</v>
      </c>
      <c r="F29" s="11">
        <v>1624</v>
      </c>
      <c r="G29" s="10" t="s">
        <v>25</v>
      </c>
      <c r="H29" s="12"/>
      <c r="I29" s="12">
        <v>16940244.32</v>
      </c>
      <c r="J29" s="12">
        <v>16940244.32</v>
      </c>
    </row>
    <row r="30" spans="1:10" ht="56" x14ac:dyDescent="0.35">
      <c r="A30" s="38"/>
      <c r="B30" s="38"/>
      <c r="C30" s="38"/>
      <c r="D30" s="37" t="s">
        <v>35</v>
      </c>
      <c r="E30" s="38" t="s">
        <v>22</v>
      </c>
      <c r="F30" s="11">
        <v>2824</v>
      </c>
      <c r="G30" s="10" t="s">
        <v>25</v>
      </c>
      <c r="H30" s="12"/>
      <c r="I30" s="12">
        <v>42498409.659999996</v>
      </c>
      <c r="J30" s="12">
        <v>42498409.659999996</v>
      </c>
    </row>
    <row r="31" spans="1:10" ht="56" x14ac:dyDescent="0.35">
      <c r="A31" s="38"/>
      <c r="B31" s="38"/>
      <c r="C31" s="38"/>
      <c r="D31" s="38"/>
      <c r="E31" s="38"/>
      <c r="F31" s="11">
        <v>3024</v>
      </c>
      <c r="G31" s="10" t="s">
        <v>25</v>
      </c>
      <c r="H31" s="12"/>
      <c r="I31" s="12">
        <v>61431970.82</v>
      </c>
      <c r="J31" s="12">
        <v>61431970.82</v>
      </c>
    </row>
    <row r="32" spans="1:10" ht="42" x14ac:dyDescent="0.35">
      <c r="A32" s="38"/>
      <c r="B32" s="38"/>
      <c r="C32" s="38"/>
      <c r="D32" s="10" t="s">
        <v>73</v>
      </c>
      <c r="E32" s="37" t="s">
        <v>11</v>
      </c>
      <c r="F32" s="11">
        <v>2324</v>
      </c>
      <c r="G32" s="10" t="s">
        <v>74</v>
      </c>
      <c r="H32" s="12"/>
      <c r="I32" s="12">
        <v>395617173</v>
      </c>
      <c r="J32" s="12">
        <v>395617173</v>
      </c>
    </row>
    <row r="33" spans="1:10" ht="56" x14ac:dyDescent="0.35">
      <c r="A33" s="38"/>
      <c r="B33" s="38"/>
      <c r="C33" s="38"/>
      <c r="D33" s="10" t="s">
        <v>77</v>
      </c>
      <c r="E33" s="38" t="s">
        <v>11</v>
      </c>
      <c r="F33" s="11">
        <v>2424</v>
      </c>
      <c r="G33" s="10" t="s">
        <v>78</v>
      </c>
      <c r="H33" s="12"/>
      <c r="I33" s="12">
        <v>692330054</v>
      </c>
      <c r="J33" s="12">
        <v>692330054</v>
      </c>
    </row>
    <row r="34" spans="1:10" ht="56" x14ac:dyDescent="0.35">
      <c r="A34" s="38"/>
      <c r="B34" s="38"/>
      <c r="C34" s="38"/>
      <c r="D34" s="10" t="s">
        <v>81</v>
      </c>
      <c r="E34" s="38" t="s">
        <v>11</v>
      </c>
      <c r="F34" s="11">
        <v>2524</v>
      </c>
      <c r="G34" s="10" t="s">
        <v>82</v>
      </c>
      <c r="H34" s="12"/>
      <c r="I34" s="12">
        <v>270206839</v>
      </c>
      <c r="J34" s="12">
        <v>270206839</v>
      </c>
    </row>
    <row r="35" spans="1:10" x14ac:dyDescent="0.35">
      <c r="A35" s="37" t="s">
        <v>120</v>
      </c>
      <c r="B35" s="38"/>
      <c r="C35" s="38"/>
      <c r="D35" s="38"/>
      <c r="E35" s="38"/>
      <c r="F35" s="38"/>
      <c r="G35" s="38"/>
      <c r="H35" s="12">
        <v>5476727097</v>
      </c>
      <c r="I35" s="12">
        <v>5309057023.8899994</v>
      </c>
      <c r="J35" s="12">
        <v>5309057023.8899994</v>
      </c>
    </row>
    <row r="36" spans="1:10" ht="56" x14ac:dyDescent="0.35">
      <c r="A36" s="37" t="s">
        <v>46</v>
      </c>
      <c r="B36" s="37" t="s">
        <v>10</v>
      </c>
      <c r="C36" s="37" t="s">
        <v>50</v>
      </c>
      <c r="D36" s="10" t="s">
        <v>54</v>
      </c>
      <c r="E36" s="37" t="s">
        <v>11</v>
      </c>
      <c r="F36" s="11">
        <v>3624</v>
      </c>
      <c r="G36" s="10" t="s">
        <v>55</v>
      </c>
      <c r="H36" s="12"/>
      <c r="I36" s="12">
        <v>6964179552</v>
      </c>
      <c r="J36" s="12">
        <v>6964179552</v>
      </c>
    </row>
    <row r="37" spans="1:10" ht="56" x14ac:dyDescent="0.35">
      <c r="A37" s="38"/>
      <c r="B37" s="38"/>
      <c r="C37" s="38"/>
      <c r="D37" s="10" t="s">
        <v>49</v>
      </c>
      <c r="E37" s="38" t="s">
        <v>11</v>
      </c>
      <c r="F37" s="11">
        <v>3524</v>
      </c>
      <c r="G37" s="10" t="s">
        <v>52</v>
      </c>
      <c r="H37" s="12">
        <v>6986388811</v>
      </c>
      <c r="I37" s="12">
        <v>13251867.57</v>
      </c>
      <c r="J37" s="12">
        <v>13251867.57</v>
      </c>
    </row>
    <row r="38" spans="1:10" x14ac:dyDescent="0.35">
      <c r="A38" s="37" t="s">
        <v>121</v>
      </c>
      <c r="B38" s="38"/>
      <c r="C38" s="38"/>
      <c r="D38" s="38"/>
      <c r="E38" s="38"/>
      <c r="F38" s="38"/>
      <c r="G38" s="38"/>
      <c r="H38" s="12">
        <v>6986388811</v>
      </c>
      <c r="I38" s="12">
        <v>6977431419.5699997</v>
      </c>
      <c r="J38" s="12">
        <v>6977431419.5699997</v>
      </c>
    </row>
    <row r="39" spans="1:10" ht="56" x14ac:dyDescent="0.35">
      <c r="A39" s="10" t="s">
        <v>92</v>
      </c>
      <c r="B39" s="10" t="s">
        <v>10</v>
      </c>
      <c r="C39" s="10" t="s">
        <v>19</v>
      </c>
      <c r="D39" s="10" t="s">
        <v>86</v>
      </c>
      <c r="E39" s="10" t="s">
        <v>11</v>
      </c>
      <c r="F39" s="11">
        <v>1124</v>
      </c>
      <c r="G39" s="10" t="s">
        <v>87</v>
      </c>
      <c r="H39" s="12">
        <v>42073000</v>
      </c>
      <c r="I39" s="12">
        <v>42073000</v>
      </c>
      <c r="J39" s="12">
        <v>42073000</v>
      </c>
    </row>
    <row r="40" spans="1:10" x14ac:dyDescent="0.35">
      <c r="A40" s="37" t="s">
        <v>122</v>
      </c>
      <c r="B40" s="38"/>
      <c r="C40" s="38"/>
      <c r="D40" s="38"/>
      <c r="E40" s="38"/>
      <c r="F40" s="38"/>
      <c r="G40" s="38"/>
      <c r="H40" s="12">
        <v>42073000</v>
      </c>
      <c r="I40" s="12">
        <v>42073000</v>
      </c>
      <c r="J40" s="12">
        <v>42073000</v>
      </c>
    </row>
    <row r="41" spans="1:10" x14ac:dyDescent="0.35">
      <c r="A41" s="37" t="s">
        <v>114</v>
      </c>
      <c r="B41" s="38"/>
      <c r="C41" s="38"/>
      <c r="D41" s="38"/>
      <c r="E41" s="38"/>
      <c r="F41" s="38"/>
      <c r="G41" s="38"/>
      <c r="H41" s="12">
        <v>15436587815</v>
      </c>
      <c r="I41" s="12">
        <v>15045246679.93</v>
      </c>
      <c r="J41" s="12">
        <v>15045246679.93</v>
      </c>
    </row>
    <row r="42" spans="1:10" x14ac:dyDescent="0.35">
      <c r="I42" s="1">
        <f>+GETPIVOTDATA(" Valor Autorización",$A$3)-GETPIVOTDATA("Valor Comp VF",$A$3)</f>
        <v>391341135.06999969</v>
      </c>
    </row>
  </sheetData>
  <mergeCells count="26">
    <mergeCell ref="A40:G40"/>
    <mergeCell ref="A41:G41"/>
    <mergeCell ref="B11:B13"/>
    <mergeCell ref="B15:B34"/>
    <mergeCell ref="B36:B37"/>
    <mergeCell ref="C11:C13"/>
    <mergeCell ref="C15:C34"/>
    <mergeCell ref="C36:C37"/>
    <mergeCell ref="D16:D18"/>
    <mergeCell ref="A36:A37"/>
    <mergeCell ref="E19:E21"/>
    <mergeCell ref="E22:E31"/>
    <mergeCell ref="E32:E34"/>
    <mergeCell ref="E36:E37"/>
    <mergeCell ref="A38:G38"/>
    <mergeCell ref="A15:A34"/>
    <mergeCell ref="A35:G35"/>
    <mergeCell ref="D23:D24"/>
    <mergeCell ref="D26:D27"/>
    <mergeCell ref="D30:D31"/>
    <mergeCell ref="E16:E18"/>
    <mergeCell ref="A6:G6"/>
    <mergeCell ref="A8:G8"/>
    <mergeCell ref="A10:G10"/>
    <mergeCell ref="A11:A13"/>
    <mergeCell ref="A14:G14"/>
  </mergeCell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VF 2023</vt:lpstr>
      <vt:lpstr>Base</vt:lpstr>
      <vt:lpstr>Hoja1</vt:lpstr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Mauricio Piracun Pulido</cp:lastModifiedBy>
  <dcterms:created xsi:type="dcterms:W3CDTF">2025-02-17T19:24:18Z</dcterms:created>
  <dcterms:modified xsi:type="dcterms:W3CDTF">2025-08-08T15:06:37Z</dcterms:modified>
</cp:coreProperties>
</file>